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77" activeTab="3"/>
  </bookViews>
  <sheets>
    <sheet name="ИС" sheetId="1" r:id="rId1"/>
    <sheet name="график" sheetId="2" r:id="rId2"/>
    <sheet name="1 курс" sheetId="3" r:id="rId3"/>
    <sheet name="2 курс" sheetId="4" r:id="rId4"/>
    <sheet name="3 курс" sheetId="5" r:id="rId5"/>
    <sheet name="4 курс" sheetId="6" r:id="rId6"/>
  </sheets>
  <definedNames/>
  <calcPr fullCalcOnLoad="1"/>
</workbook>
</file>

<file path=xl/sharedStrings.xml><?xml version="1.0" encoding="utf-8"?>
<sst xmlns="http://schemas.openxmlformats.org/spreadsheetml/2006/main" count="691" uniqueCount="316">
  <si>
    <t>Индекс</t>
  </si>
  <si>
    <t>Элементы учебного процесса, в т.ч. учебные дисциплины, профессиональные модули, междисциплинарные курсы</t>
  </si>
  <si>
    <t>Обязательная учебная нагрузка</t>
  </si>
  <si>
    <t>В том числе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</si>
  <si>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</si>
  <si>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</si>
  <si>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</si>
  <si>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</si>
  <si>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</si>
  <si>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</si>
  <si>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</si>
  <si>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</si>
  <si>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</si>
  <si>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</si>
  <si>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</si>
  <si>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</si>
  <si>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</si>
  <si>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Элементы высшей математики</t>
  </si>
  <si>
    <t>ЕН.02</t>
  </si>
  <si>
    <t>Элементы математической логики</t>
  </si>
  <si>
    <t>ЕН.03</t>
  </si>
  <si>
    <t>Тория вероятностей и математическая статистика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</si>
  <si>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</si>
  <si>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</si>
  <si>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</si>
  <si>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</si>
  <si>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</si>
  <si>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</si>
  <si>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Операционные системы</t>
  </si>
  <si>
    <t>ОП.03</t>
  </si>
  <si>
    <t>Компьютерные сети</t>
  </si>
  <si>
    <t>ОП.04</t>
  </si>
  <si>
    <t>Метрология, стандартизация, сертификация и техническое документоведение</t>
  </si>
  <si>
    <t>ОП.05</t>
  </si>
  <si>
    <t>ОП.06</t>
  </si>
  <si>
    <t>Основы алгоритмизации и программирования</t>
  </si>
  <si>
    <t>ОП.07</t>
  </si>
  <si>
    <t>ОП.08</t>
  </si>
  <si>
    <t>Технические средства информатизации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</si>
  <si>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</si>
  <si>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</si>
  <si>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</si>
  <si>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</si>
  <si>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</si>
  <si>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 01</t>
  </si>
  <si>
    <t>МДК.01. 02</t>
  </si>
  <si>
    <t>ПМ.02</t>
  </si>
  <si>
    <t>МДК.02. 01</t>
  </si>
  <si>
    <t>МДК.02. 02</t>
  </si>
  <si>
    <t>ПМ.03</t>
  </si>
  <si>
    <t>ПДП.00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</si>
  <si>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</si>
  <si>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</si>
  <si>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</si>
  <si>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</si>
  <si>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</si>
  <si>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</si>
  <si>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</si>
  <si>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</si>
  <si>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</si>
  <si>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</si>
  <si>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Макс. учебная нагрузка обучающегося. Час.</t>
  </si>
  <si>
    <t xml:space="preserve">Всего </t>
  </si>
  <si>
    <t>Лабор. и практич. занятий</t>
  </si>
  <si>
    <t xml:space="preserve">Курсовая работа (проект) </t>
  </si>
  <si>
    <t xml:space="preserve">                                              Всего </t>
  </si>
  <si>
    <t>Обязательная часть циклов ОПОП</t>
  </si>
  <si>
    <t>Вариативная часть циклов ОПОП</t>
  </si>
  <si>
    <t>Производственная практика (преддипломная практика)</t>
  </si>
  <si>
    <t>УП.00</t>
  </si>
  <si>
    <t>ПП.00</t>
  </si>
  <si>
    <t>Учебная практика</t>
  </si>
  <si>
    <t xml:space="preserve">Производственная практика </t>
  </si>
  <si>
    <t>курс изучения</t>
  </si>
  <si>
    <t>ОП.10</t>
  </si>
  <si>
    <t>Защита информации</t>
  </si>
  <si>
    <t>ПМ.04</t>
  </si>
  <si>
    <t>2 нед</t>
  </si>
  <si>
    <t>6 нед</t>
  </si>
  <si>
    <t>Формы промежут аттестации</t>
  </si>
  <si>
    <t>экзамен</t>
  </si>
  <si>
    <t>зачет</t>
  </si>
  <si>
    <t>курс. работа</t>
  </si>
  <si>
    <t>Химия</t>
  </si>
  <si>
    <t>Биология</t>
  </si>
  <si>
    <t>ОБЖ</t>
  </si>
  <si>
    <t>Физика</t>
  </si>
  <si>
    <t>Недельная нагрузка</t>
  </si>
  <si>
    <t>4 нед</t>
  </si>
  <si>
    <t>1 сем.
17 нед</t>
  </si>
  <si>
    <t>2 сем.
22 нед.</t>
  </si>
  <si>
    <t>диффер. зачет</t>
  </si>
  <si>
    <t>МДК.03.01</t>
  </si>
  <si>
    <t>Работа в офисных пакетах</t>
  </si>
  <si>
    <t>МДК.04.01</t>
  </si>
  <si>
    <t>Обслуживание компьютерной и оргтехники</t>
  </si>
  <si>
    <t>Производственная практика</t>
  </si>
  <si>
    <t>34 нед</t>
  </si>
  <si>
    <t>7 нед</t>
  </si>
  <si>
    <t>Экологические основы природопользования</t>
  </si>
  <si>
    <t>дисциплин и МДК</t>
  </si>
  <si>
    <t>дифф. зачетов</t>
  </si>
  <si>
    <t>зачетов</t>
  </si>
  <si>
    <t>Русский язык и культура речи</t>
  </si>
  <si>
    <t>4 сем. 23нед</t>
  </si>
  <si>
    <t>5 сем.
16 нед</t>
  </si>
  <si>
    <t>7 сем. 16 нед</t>
  </si>
  <si>
    <t>Обработка информации</t>
  </si>
  <si>
    <t>Основы предпринимательства</t>
  </si>
  <si>
    <t>Менеджмент</t>
  </si>
  <si>
    <t>Охрана труда</t>
  </si>
  <si>
    <t>Программное обеспечение бухгалтерского учета</t>
  </si>
  <si>
    <t>8 нед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</si>
  <si>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</si>
  <si>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</si>
  <si>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</si>
  <si>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</si>
  <si>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</si>
  <si>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</si>
  <si>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</si>
  <si>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</si>
  <si>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>всего:</t>
  </si>
  <si>
    <t>экзаменов (в т.ч. экзаменов квалификац.)</t>
  </si>
  <si>
    <r>
      <rPr>
        <b/>
        <sz val="11"/>
        <color indexed="8"/>
        <rFont val="Times New Roman"/>
        <family val="1"/>
      </rP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учебном году (всего 400 часов)</t>
    </r>
  </si>
  <si>
    <t>Государственная (итоговая) аттестация:</t>
  </si>
  <si>
    <t>КР</t>
  </si>
  <si>
    <t>Основы архитектуры, устройство и функционирование вычислительны систем</t>
  </si>
  <si>
    <t>Устройство и функционирование информационной системы</t>
  </si>
  <si>
    <t>Основы проектирования баз данных</t>
  </si>
  <si>
    <t>Правовое обеспечение профессиональной деятельности</t>
  </si>
  <si>
    <t>Эксплуатация информационной системы</t>
  </si>
  <si>
    <t>Методы и средства проектирования информационных систем</t>
  </si>
  <si>
    <t xml:space="preserve">Информационные технологии и платфрмы разработки информационных систем  </t>
  </si>
  <si>
    <t xml:space="preserve">Управление проектами </t>
  </si>
  <si>
    <t xml:space="preserve"> Выполнение работ по профессии"Наладчик технологического оборудования " </t>
  </si>
  <si>
    <t>Эксплуатация и модификация информационных систем</t>
  </si>
  <si>
    <t>Участие в разработке информационных систем</t>
  </si>
  <si>
    <t xml:space="preserve">Выполнение работ по  профессии"Оператор электронно-вычислительных и вычислительных машин" </t>
  </si>
  <si>
    <t>Общеобразовательные учебные дисциплины</t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</si>
  <si>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</si>
  <si>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</si>
  <si>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</si>
  <si>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</si>
  <si>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</si>
  <si>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</si>
  <si>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</si>
  <si>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</si>
  <si>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</si>
  <si>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</si>
  <si>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</si>
  <si>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 xml:space="preserve">История </t>
  </si>
  <si>
    <t>Общие</t>
  </si>
  <si>
    <t>По выбору из обязательных предметных областей</t>
  </si>
  <si>
    <t xml:space="preserve">Информатика </t>
  </si>
  <si>
    <t>ОУД.15</t>
  </si>
  <si>
    <t>География</t>
  </si>
  <si>
    <t>Экология</t>
  </si>
  <si>
    <t>Дополнительные</t>
  </si>
  <si>
    <t>Самостоятельная учебная нагрузка, ч</t>
  </si>
  <si>
    <t>год</t>
  </si>
  <si>
    <t>форма</t>
  </si>
  <si>
    <t>Э</t>
  </si>
  <si>
    <t>ДЗ</t>
  </si>
  <si>
    <t>3 сем. 17 нед</t>
  </si>
  <si>
    <t>Инженерная и компьютерная графика</t>
  </si>
  <si>
    <t>Электротехника, электроника и схемотехника</t>
  </si>
  <si>
    <t>Основы Web-программирования</t>
  </si>
  <si>
    <t>Итого по обязательной части ОПОП, включая раздел: вариативная часть циклов ОПОП</t>
  </si>
  <si>
    <t xml:space="preserve">Учебная практика </t>
  </si>
  <si>
    <t>Производная практика</t>
  </si>
  <si>
    <r>
      <t xml:space="preserve">6 сем
</t>
    </r>
    <r>
      <rPr>
        <sz val="11"/>
        <rFont val="Times New Roman"/>
        <family val="1"/>
      </rPr>
      <t xml:space="preserve">24 </t>
    </r>
    <r>
      <rPr>
        <sz val="11"/>
        <color indexed="8"/>
        <rFont val="Times New Roman"/>
        <family val="1"/>
      </rPr>
      <t>нед</t>
    </r>
  </si>
  <si>
    <r>
      <t xml:space="preserve">8 сем.
</t>
    </r>
    <r>
      <rPr>
        <sz val="11"/>
        <rFont val="Times New Roman"/>
        <family val="1"/>
      </rPr>
      <t>13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нед</t>
    </r>
  </si>
  <si>
    <t>ВСЕГО учебной и производственной практики</t>
  </si>
  <si>
    <t>20 нед</t>
  </si>
  <si>
    <t>Всего по циклам  с учетом практики</t>
  </si>
  <si>
    <t>КЗ</t>
  </si>
  <si>
    <t>КЭ</t>
  </si>
  <si>
    <t>ДЗ,Э</t>
  </si>
  <si>
    <t>4,6,7</t>
  </si>
  <si>
    <t>ГАПОУ СО "Сергинский многопрофильный техникум"</t>
  </si>
  <si>
    <t xml:space="preserve">образовательный уровень СПО </t>
  </si>
  <si>
    <t>(базовый)</t>
  </si>
  <si>
    <t>очная форма, на базе основного общего образования</t>
  </si>
  <si>
    <t>I. ГРАФИК УЧЕБНОГО ПРОЦЕССА</t>
  </si>
  <si>
    <t xml:space="preserve">                                             II. СВОДНЫЕ ДАННЫЕ ПО БЮДЖЕТУ ВРЕМЕНИ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</si>
  <si>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</si>
  <si>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</si>
  <si>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</si>
  <si>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</si>
  <si>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</si>
  <si>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</si>
  <si>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</si>
  <si>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</si>
  <si>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</si>
  <si>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</si>
  <si>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</si>
  <si>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</si>
  <si>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Т/О</t>
  </si>
  <si>
    <t>А</t>
  </si>
  <si>
    <t>У/П</t>
  </si>
  <si>
    <t>П/П</t>
  </si>
  <si>
    <t>П/Д</t>
  </si>
  <si>
    <t>ГИА</t>
  </si>
  <si>
    <t>Кани-кулы,   нед.</t>
  </si>
  <si>
    <t>нед.</t>
  </si>
  <si>
    <t>час.</t>
  </si>
  <si>
    <t>к</t>
  </si>
  <si>
    <t>гиа</t>
  </si>
  <si>
    <t xml:space="preserve">теорет </t>
  </si>
  <si>
    <t xml:space="preserve">тическое </t>
  </si>
  <si>
    <t xml:space="preserve">  </t>
  </si>
  <si>
    <t>обучение</t>
  </si>
  <si>
    <t>производственная практика</t>
  </si>
  <si>
    <t>учебная практика</t>
  </si>
  <si>
    <t xml:space="preserve">ГИА государственная итоговая аттестация </t>
  </si>
  <si>
    <t>К</t>
  </si>
  <si>
    <t>каникулы</t>
  </si>
  <si>
    <t>А-промежуточная аттестация</t>
  </si>
  <si>
    <t>П/Д-преддипломная практика</t>
  </si>
  <si>
    <t>3.2. КАЛЕНДАРНЫЙ УЧЕБНЫЙ ГРАФИК (1 курс)</t>
  </si>
  <si>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</si>
  <si>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</si>
  <si>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</si>
  <si>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</si>
  <si>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</si>
  <si>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</si>
  <si>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</si>
  <si>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</si>
  <si>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</si>
  <si>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</si>
  <si>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</si>
  <si>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</si>
  <si>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</t>
  </si>
  <si>
    <t xml:space="preserve">                                                н   е   д   е   л   и                                                                                                          н   е   д   е   л   и                                                                                                                                      н   е   д   е   л   и</t>
  </si>
  <si>
    <t>О.00.</t>
  </si>
  <si>
    <t>Общеобразовательный цикл</t>
  </si>
  <si>
    <t>=</t>
  </si>
  <si>
    <t>Информатика</t>
  </si>
  <si>
    <t>ОУД.16</t>
  </si>
  <si>
    <t>ОУД.17</t>
  </si>
  <si>
    <t>Всего часов в неделю</t>
  </si>
  <si>
    <t>промежуточная аттестация</t>
  </si>
  <si>
    <t>3.2. КАЛЕНДАРНЫЙ УЧЕБНЫЙ ГРАФИК (2 курс)</t>
  </si>
  <si>
    <t>Сводные данные по бюджету времени[1]</t>
  </si>
  <si>
    <t xml:space="preserve">                                                н   е   д   е   л   и                                                                                                          н   е   д   е   л   и                                                           </t>
  </si>
  <si>
    <t>ОГСЭ. 02</t>
  </si>
  <si>
    <t>ОГСЭ. 03</t>
  </si>
  <si>
    <t>ОГСЭ. 04</t>
  </si>
  <si>
    <t>П. 00</t>
  </si>
  <si>
    <t>Профессиональный  цикл</t>
  </si>
  <si>
    <t>ОП. 00</t>
  </si>
  <si>
    <t>ПМ</t>
  </si>
  <si>
    <t>:</t>
  </si>
  <si>
    <t>3.2. КАЛЕНДАРНЫЙ УЧЕБНЫЙ ГРАФИК (3 курс)</t>
  </si>
  <si>
    <t>МДК.01.01</t>
  </si>
  <si>
    <t>УП.01в</t>
  </si>
  <si>
    <t xml:space="preserve">3.2. КАЛЕНДАРНЫЙ УЧЕБНЫЙ ГРАФИК(4 курс) </t>
  </si>
  <si>
    <t>Преддипломная практика</t>
  </si>
  <si>
    <t>Х</t>
  </si>
  <si>
    <t>Государственная итоговая аттестация</t>
  </si>
  <si>
    <t>Х предддипломная практика</t>
  </si>
  <si>
    <t>/ - государственная итоговая аттестация</t>
  </si>
  <si>
    <t>/</t>
  </si>
  <si>
    <t xml:space="preserve">ОП.01. </t>
  </si>
  <si>
    <t>Основы архитектуры, устройсово и функционирование вычислительных машин</t>
  </si>
  <si>
    <t>ОП.06.</t>
  </si>
  <si>
    <t>ОП.02.</t>
  </si>
  <si>
    <t>ЕН.02.</t>
  </si>
  <si>
    <t>ЕН. 01.</t>
  </si>
  <si>
    <t>ОГСЭ.05в</t>
  </si>
  <si>
    <t>ОП.11в</t>
  </si>
  <si>
    <t>ОП.12в</t>
  </si>
  <si>
    <t>ОП.13в</t>
  </si>
  <si>
    <t>ОП.14 в</t>
  </si>
  <si>
    <t>ОП.15в</t>
  </si>
  <si>
    <t>ОП.16в</t>
  </si>
  <si>
    <t>ОП.17в</t>
  </si>
  <si>
    <t>ОП.18 в</t>
  </si>
  <si>
    <t>ОП.19в</t>
  </si>
  <si>
    <t>ОП.20в</t>
  </si>
  <si>
    <t>МДК.01.03в</t>
  </si>
  <si>
    <t>МДК.04.02в</t>
  </si>
  <si>
    <t>Метрология, стандартизация и сертификация и техническое документоведение</t>
  </si>
  <si>
    <t>Технические средства информации</t>
  </si>
  <si>
    <t xml:space="preserve">"Наладчик технологического оборудования " </t>
  </si>
  <si>
    <t>ОП.18в</t>
  </si>
  <si>
    <t>курсы</t>
  </si>
  <si>
    <t>I</t>
  </si>
  <si>
    <t>II</t>
  </si>
  <si>
    <t>III</t>
  </si>
  <si>
    <t>IV</t>
  </si>
  <si>
    <t>УП</t>
  </si>
  <si>
    <t>ПП</t>
  </si>
  <si>
    <t>специальность 09.02.04 Информационные системы (по отраслям)</t>
  </si>
  <si>
    <t>3</t>
  </si>
  <si>
    <t xml:space="preserve">Выполнение работ по профессии"Наладчик технологического оборудования " </t>
  </si>
  <si>
    <t>2 курс, 1 полугодие - УП ПМ.03- 72 часов,2 полугодие -УП ПМ.03-180, ПП ПМ.03-108 часов</t>
  </si>
  <si>
    <t>3 курс, 1 полугодие  - УП ПМ.04-72 часа,  2 полугодие - УП ПМ.04- 144 часа, ПП ПМ.04-108 часов</t>
  </si>
  <si>
    <t>4 курс, 1 полугодие   - УП ПМ.01 (72 час.), ПП ПМ.01(72 час.),  2 полугодие ПП ПМ.02 (72 часа), УП ПМ.01в (72 час.)</t>
  </si>
  <si>
    <t>ТО</t>
  </si>
  <si>
    <t>ПД</t>
  </si>
  <si>
    <t>Программирование для автоматизированного оборудования</t>
  </si>
  <si>
    <t>Экономика организации</t>
  </si>
  <si>
    <t>Астрономия</t>
  </si>
  <si>
    <t xml:space="preserve">Русский язык </t>
  </si>
  <si>
    <t>Литература</t>
  </si>
  <si>
    <t>Русский язык</t>
  </si>
  <si>
    <t xml:space="preserve">Примечание;  4 курс 2 полугодие УП.01-вариатив- 72 часа </t>
  </si>
  <si>
    <t>3. План учебного процесса ОПОП СПО 09.02.04 Информационные системы (по отраслям)</t>
  </si>
  <si>
    <t>всего</t>
  </si>
  <si>
    <t>ОУД.19</t>
  </si>
  <si>
    <t xml:space="preserve">Родная литература Урала </t>
  </si>
  <si>
    <t>Математика</t>
  </si>
  <si>
    <t xml:space="preserve">Обществознание </t>
  </si>
  <si>
    <t>ОУД.18</t>
  </si>
  <si>
    <t>МДК 01.02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</si>
</sst>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6"/>
      <name val="Times New Roman"/>
      <family val="1"/>
    </font>
    <font>
      <b/>
      <u val="single"/>
      <sz val="16"/>
      <color indexed="12"/>
      <name val="Times New Roman"/>
      <family val="1"/>
    </font>
    <font>
      <b/>
      <i/>
      <sz val="16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21" borderId="2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center" wrapText="1"/>
    </xf>
    <xf numFmtId="172" fontId="2" fillId="22" borderId="10" xfId="0" applyNumberFormat="1" applyFont="1" applyFill="1" applyBorder="1" applyAlignment="1">
      <alignment horizontal="center" vertical="center" wrapText="1"/>
    </xf>
    <xf numFmtId="1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justify" vertical="top" wrapText="1"/>
    </xf>
    <xf numFmtId="172" fontId="2" fillId="22" borderId="10" xfId="0" applyNumberFormat="1" applyFont="1" applyFill="1" applyBorder="1" applyAlignment="1">
      <alignment horizontal="center" vertical="top" wrapText="1"/>
    </xf>
    <xf numFmtId="1" fontId="2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2" fontId="2" fillId="8" borderId="10" xfId="0" applyNumberFormat="1" applyFont="1" applyFill="1" applyBorder="1" applyAlignment="1">
      <alignment horizontal="center" vertical="top" wrapText="1"/>
    </xf>
    <xf numFmtId="1" fontId="2" fillId="8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 wrapText="1"/>
    </xf>
    <xf numFmtId="1" fontId="7" fillId="0" borderId="10" xfId="0" applyNumberFormat="1" applyFont="1" applyBorder="1" applyAlignment="1">
      <alignment horizontal="center"/>
    </xf>
    <xf numFmtId="0" fontId="7" fillId="9" borderId="10" xfId="0" applyFont="1" applyFill="1" applyBorder="1" applyAlignment="1">
      <alignment horizontal="left" vertical="center" wrapText="1"/>
    </xf>
    <xf numFmtId="1" fontId="7" fillId="9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8" borderId="10" xfId="0" applyFont="1" applyFill="1" applyBorder="1" applyAlignment="1">
      <alignment horizontal="justify" vertical="top" wrapText="1"/>
    </xf>
    <xf numFmtId="0" fontId="4" fillId="8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22" borderId="10" xfId="0" applyFont="1" applyFill="1" applyBorder="1" applyAlignment="1">
      <alignment horizontal="left" vertical="top" wrapText="1"/>
    </xf>
    <xf numFmtId="1" fontId="7" fillId="9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26" fillId="0" borderId="10" xfId="0" applyFont="1" applyBorder="1" applyAlignment="1">
      <alignment horizontal="center" vertical="center" wrapText="1"/>
    </xf>
    <xf numFmtId="1" fontId="7" fillId="9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22" borderId="10" xfId="0" applyFill="1" applyBorder="1" applyAlignment="1">
      <alignment/>
    </xf>
    <xf numFmtId="0" fontId="2" fillId="22" borderId="10" xfId="0" applyFont="1" applyFill="1" applyBorder="1" applyAlignment="1">
      <alignment horizontal="center" vertical="top" wrapText="1"/>
    </xf>
    <xf numFmtId="0" fontId="1" fillId="2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25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4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/>
    </xf>
    <xf numFmtId="1" fontId="2" fillId="25" borderId="10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/>
    </xf>
    <xf numFmtId="1" fontId="7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vertical="top" wrapText="1"/>
    </xf>
    <xf numFmtId="0" fontId="1" fillId="27" borderId="10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/>
    </xf>
    <xf numFmtId="172" fontId="1" fillId="27" borderId="10" xfId="0" applyNumberFormat="1" applyFont="1" applyFill="1" applyBorder="1" applyAlignment="1">
      <alignment horizontal="center" vertical="center" wrapText="1"/>
    </xf>
    <xf numFmtId="1" fontId="1" fillId="27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left" vertical="top" wrapText="1"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center"/>
    </xf>
    <xf numFmtId="0" fontId="7" fillId="18" borderId="13" xfId="0" applyFont="1" applyFill="1" applyBorder="1" applyAlignment="1">
      <alignment horizontal="center" vertical="top" wrapText="1"/>
    </xf>
    <xf numFmtId="0" fontId="2" fillId="18" borderId="10" xfId="0" applyFont="1" applyFill="1" applyBorder="1" applyAlignment="1">
      <alignment horizontal="center" vertical="top" wrapText="1"/>
    </xf>
    <xf numFmtId="1" fontId="2" fillId="18" borderId="10" xfId="0" applyNumberFormat="1" applyFont="1" applyFill="1" applyBorder="1" applyAlignment="1">
      <alignment horizontal="center" vertical="top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30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vertical="center"/>
    </xf>
    <xf numFmtId="0" fontId="5" fillId="27" borderId="10" xfId="0" applyFont="1" applyFill="1" applyBorder="1" applyAlignment="1">
      <alignment/>
    </xf>
    <xf numFmtId="0" fontId="0" fillId="0" borderId="0" xfId="0" applyAlignment="1">
      <alignment/>
    </xf>
    <xf numFmtId="0" fontId="32" fillId="8" borderId="14" xfId="94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2" fillId="27" borderId="15" xfId="0" applyFont="1" applyFill="1" applyBorder="1" applyAlignment="1">
      <alignment horizontal="center"/>
    </xf>
    <xf numFmtId="0" fontId="32" fillId="28" borderId="15" xfId="0" applyFont="1" applyFill="1" applyBorder="1" applyAlignment="1">
      <alignment horizontal="center"/>
    </xf>
    <xf numFmtId="0" fontId="33" fillId="0" borderId="15" xfId="0" applyFont="1" applyBorder="1" applyAlignment="1" applyProtection="1">
      <alignment vertical="top" wrapText="1"/>
      <protection locked="0"/>
    </xf>
    <xf numFmtId="0" fontId="33" fillId="0" borderId="15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3" fillId="27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Border="1" applyAlignment="1" applyProtection="1">
      <alignment vertical="top" wrapText="1"/>
      <protection locked="0"/>
    </xf>
    <xf numFmtId="0" fontId="32" fillId="28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25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2" fillId="28" borderId="0" xfId="0" applyFont="1" applyFill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Border="1" applyAlignment="1">
      <alignment/>
    </xf>
    <xf numFmtId="0" fontId="32" fillId="29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2" fillId="28" borderId="15" xfId="0" applyFont="1" applyFill="1" applyBorder="1" applyAlignment="1" applyProtection="1">
      <alignment horizontal="center" vertical="center" wrapText="1"/>
      <protection locked="0"/>
    </xf>
    <xf numFmtId="0" fontId="32" fillId="29" borderId="15" xfId="0" applyFont="1" applyFill="1" applyBorder="1" applyAlignment="1">
      <alignment horizontal="center" vertical="center"/>
    </xf>
    <xf numFmtId="0" fontId="36" fillId="0" borderId="15" xfId="0" applyFont="1" applyBorder="1" applyAlignment="1" applyProtection="1">
      <alignment vertical="top" wrapText="1"/>
      <protection locked="0"/>
    </xf>
    <xf numFmtId="0" fontId="33" fillId="25" borderId="18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29" borderId="19" xfId="0" applyFont="1" applyFill="1" applyBorder="1" applyAlignment="1">
      <alignment horizontal="center" vertical="center"/>
    </xf>
    <xf numFmtId="0" fontId="35" fillId="0" borderId="0" xfId="83" applyFont="1" applyAlignment="1" applyProtection="1">
      <alignment/>
      <protection/>
    </xf>
    <xf numFmtId="0" fontId="28" fillId="25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27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15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3" fillId="0" borderId="20" xfId="0" applyFont="1" applyBorder="1" applyAlignment="1" applyProtection="1">
      <alignment vertical="top" wrapText="1"/>
      <protection locked="0"/>
    </xf>
    <xf numFmtId="0" fontId="32" fillId="0" borderId="20" xfId="0" applyFont="1" applyBorder="1" applyAlignment="1" applyProtection="1">
      <alignment vertical="top" wrapText="1"/>
      <protection locked="0"/>
    </xf>
    <xf numFmtId="0" fontId="32" fillId="0" borderId="21" xfId="0" applyFont="1" applyBorder="1" applyAlignment="1" applyProtection="1">
      <alignment vertical="top" wrapText="1"/>
      <protection locked="0"/>
    </xf>
    <xf numFmtId="0" fontId="33" fillId="25" borderId="17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9" fillId="0" borderId="0" xfId="83" applyFont="1" applyAlignment="1" applyProtection="1">
      <alignment/>
      <protection/>
    </xf>
    <xf numFmtId="0" fontId="28" fillId="12" borderId="0" xfId="0" applyFont="1" applyFill="1" applyAlignment="1">
      <alignment horizontal="center"/>
    </xf>
    <xf numFmtId="1" fontId="4" fillId="0" borderId="10" xfId="0" applyNumberFormat="1" applyFont="1" applyBorder="1" applyAlignment="1">
      <alignment vertical="center"/>
    </xf>
    <xf numFmtId="0" fontId="33" fillId="0" borderId="21" xfId="0" applyFont="1" applyBorder="1" applyAlignment="1" applyProtection="1">
      <alignment vertical="top" wrapText="1"/>
      <protection locked="0"/>
    </xf>
    <xf numFmtId="0" fontId="40" fillId="0" borderId="0" xfId="0" applyFont="1" applyAlignment="1">
      <alignment/>
    </xf>
    <xf numFmtId="0" fontId="34" fillId="0" borderId="0" xfId="94" applyFont="1">
      <alignment/>
      <protection/>
    </xf>
    <xf numFmtId="0" fontId="32" fillId="0" borderId="22" xfId="94" applyFont="1" applyBorder="1" applyAlignment="1" applyProtection="1">
      <alignment horizontal="center" vertical="center" wrapText="1"/>
      <protection locked="0"/>
    </xf>
    <xf numFmtId="0" fontId="32" fillId="0" borderId="15" xfId="94" applyFont="1" applyBorder="1" applyAlignment="1">
      <alignment horizontal="center"/>
      <protection/>
    </xf>
    <xf numFmtId="0" fontId="32" fillId="22" borderId="20" xfId="94" applyFont="1" applyFill="1" applyBorder="1" applyAlignment="1">
      <alignment horizontal="center"/>
      <protection/>
    </xf>
    <xf numFmtId="0" fontId="32" fillId="25" borderId="20" xfId="94" applyFont="1" applyFill="1" applyBorder="1" applyAlignment="1">
      <alignment horizontal="center"/>
      <protection/>
    </xf>
    <xf numFmtId="0" fontId="32" fillId="0" borderId="20" xfId="94" applyFont="1" applyBorder="1" applyAlignment="1">
      <alignment horizontal="center"/>
      <protection/>
    </xf>
    <xf numFmtId="0" fontId="32" fillId="8" borderId="20" xfId="94" applyFont="1" applyFill="1" applyBorder="1" applyAlignment="1">
      <alignment horizontal="center"/>
      <protection/>
    </xf>
    <xf numFmtId="0" fontId="36" fillId="0" borderId="10" xfId="94" applyFont="1" applyBorder="1" applyAlignment="1" applyProtection="1">
      <alignment horizontal="center" vertical="center" wrapText="1"/>
      <protection locked="0"/>
    </xf>
    <xf numFmtId="0" fontId="33" fillId="0" borderId="23" xfId="94" applyFont="1" applyBorder="1" applyAlignment="1" applyProtection="1">
      <alignment horizontal="center" vertical="center" wrapText="1"/>
      <protection locked="0"/>
    </xf>
    <xf numFmtId="0" fontId="34" fillId="0" borderId="20" xfId="94" applyFont="1" applyBorder="1" applyAlignment="1">
      <alignment horizontal="center" vertical="center" wrapText="1"/>
      <protection/>
    </xf>
    <xf numFmtId="0" fontId="32" fillId="0" borderId="22" xfId="94" applyFont="1" applyBorder="1" applyAlignment="1">
      <alignment/>
      <protection/>
    </xf>
    <xf numFmtId="0" fontId="33" fillId="0" borderId="10" xfId="94" applyFont="1" applyBorder="1" applyAlignment="1">
      <alignment horizontal="center" vertical="center" wrapText="1"/>
      <protection/>
    </xf>
    <xf numFmtId="0" fontId="33" fillId="0" borderId="23" xfId="94" applyFont="1" applyBorder="1" applyAlignment="1" applyProtection="1">
      <alignment horizontal="left" wrapText="1"/>
      <protection locked="0"/>
    </xf>
    <xf numFmtId="0" fontId="33" fillId="0" borderId="15" xfId="94" applyFont="1" applyBorder="1" applyAlignment="1">
      <alignment horizontal="center"/>
      <protection/>
    </xf>
    <xf numFmtId="0" fontId="33" fillId="25" borderId="20" xfId="94" applyFont="1" applyFill="1" applyBorder="1" applyAlignment="1">
      <alignment horizontal="center" vertical="center"/>
      <protection/>
    </xf>
    <xf numFmtId="0" fontId="33" fillId="0" borderId="20" xfId="94" applyFont="1" applyBorder="1" applyAlignment="1">
      <alignment horizontal="center"/>
      <protection/>
    </xf>
    <xf numFmtId="0" fontId="32" fillId="0" borderId="10" xfId="94" applyFont="1" applyBorder="1" applyAlignment="1">
      <alignment horizontal="center" vertical="center" wrapText="1"/>
      <protection/>
    </xf>
    <xf numFmtId="0" fontId="32" fillId="0" borderId="23" xfId="94" applyFont="1" applyBorder="1" applyAlignment="1" applyProtection="1">
      <alignment horizontal="left" wrapText="1"/>
      <protection locked="0"/>
    </xf>
    <xf numFmtId="0" fontId="32" fillId="0" borderId="15" xfId="94" applyFont="1" applyBorder="1" applyAlignment="1" applyProtection="1">
      <alignment horizontal="center" vertical="center" wrapText="1"/>
      <protection locked="0"/>
    </xf>
    <xf numFmtId="0" fontId="33" fillId="25" borderId="14" xfId="94" applyFont="1" applyFill="1" applyBorder="1" applyAlignment="1">
      <alignment horizontal="center" vertical="center"/>
      <protection/>
    </xf>
    <xf numFmtId="0" fontId="32" fillId="0" borderId="24" xfId="94" applyFont="1" applyBorder="1" applyAlignment="1">
      <alignment horizontal="center" vertical="center"/>
      <protection/>
    </xf>
    <xf numFmtId="0" fontId="32" fillId="0" borderId="24" xfId="94" applyFont="1" applyBorder="1" applyAlignment="1">
      <alignment horizontal="center"/>
      <protection/>
    </xf>
    <xf numFmtId="0" fontId="32" fillId="0" borderId="15" xfId="94" applyFont="1" applyBorder="1" applyAlignment="1">
      <alignment horizontal="center" vertical="center"/>
      <protection/>
    </xf>
    <xf numFmtId="0" fontId="33" fillId="25" borderId="25" xfId="94" applyFont="1" applyFill="1" applyBorder="1" applyAlignment="1">
      <alignment horizontal="center" vertical="center"/>
      <protection/>
    </xf>
    <xf numFmtId="0" fontId="32" fillId="0" borderId="26" xfId="94" applyFont="1" applyBorder="1" applyAlignment="1">
      <alignment horizontal="center" vertical="center"/>
      <protection/>
    </xf>
    <xf numFmtId="0" fontId="32" fillId="0" borderId="23" xfId="94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>
      <alignment/>
    </xf>
    <xf numFmtId="0" fontId="32" fillId="0" borderId="27" xfId="94" applyFont="1" applyBorder="1" applyAlignment="1">
      <alignment horizontal="center" vertical="center"/>
      <protection/>
    </xf>
    <xf numFmtId="49" fontId="33" fillId="0" borderId="28" xfId="94" applyNumberFormat="1" applyFont="1" applyBorder="1" applyAlignment="1" applyProtection="1">
      <alignment horizontal="center" vertical="center" wrapText="1"/>
      <protection locked="0"/>
    </xf>
    <xf numFmtId="0" fontId="32" fillId="0" borderId="11" xfId="94" applyFont="1" applyBorder="1" applyAlignment="1">
      <alignment horizontal="center" vertical="center" wrapText="1"/>
      <protection/>
    </xf>
    <xf numFmtId="0" fontId="32" fillId="0" borderId="29" xfId="94" applyFont="1" applyBorder="1" applyAlignment="1" applyProtection="1">
      <alignment horizontal="left" wrapText="1"/>
      <protection locked="0"/>
    </xf>
    <xf numFmtId="0" fontId="33" fillId="25" borderId="30" xfId="94" applyFont="1" applyFill="1" applyBorder="1" applyAlignment="1">
      <alignment horizontal="center" vertical="center"/>
      <protection/>
    </xf>
    <xf numFmtId="49" fontId="32" fillId="0" borderId="31" xfId="94" applyNumberFormat="1" applyFont="1" applyBorder="1" applyAlignment="1">
      <alignment horizontal="center" vertical="center"/>
      <protection/>
    </xf>
    <xf numFmtId="0" fontId="32" fillId="0" borderId="0" xfId="94" applyFont="1">
      <alignment/>
      <protection/>
    </xf>
    <xf numFmtId="0" fontId="33" fillId="25" borderId="15" xfId="94" applyFont="1" applyFill="1" applyBorder="1" applyAlignment="1">
      <alignment horizontal="center"/>
      <protection/>
    </xf>
    <xf numFmtId="0" fontId="33" fillId="0" borderId="0" xfId="94" applyFont="1" applyAlignment="1">
      <alignment horizontal="center"/>
      <protection/>
    </xf>
    <xf numFmtId="0" fontId="32" fillId="8" borderId="15" xfId="94" applyFont="1" applyFill="1" applyBorder="1">
      <alignment/>
      <protection/>
    </xf>
    <xf numFmtId="0" fontId="33" fillId="25" borderId="32" xfId="94" applyFont="1" applyFill="1" applyBorder="1" applyAlignment="1">
      <alignment horizontal="center" vertical="center"/>
      <protection/>
    </xf>
    <xf numFmtId="0" fontId="32" fillId="0" borderId="33" xfId="94" applyFont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27" borderId="0" xfId="0" applyFont="1" applyFill="1" applyBorder="1" applyAlignment="1">
      <alignment/>
    </xf>
    <xf numFmtId="0" fontId="42" fillId="27" borderId="0" xfId="0" applyFont="1" applyFill="1" applyAlignment="1">
      <alignment/>
    </xf>
    <xf numFmtId="0" fontId="41" fillId="28" borderId="0" xfId="0" applyFont="1" applyFill="1" applyAlignment="1">
      <alignment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>
      <alignment horizontal="center"/>
    </xf>
    <xf numFmtId="0" fontId="43" fillId="28" borderId="15" xfId="0" applyFont="1" applyFill="1" applyBorder="1" applyAlignment="1">
      <alignment horizontal="center"/>
    </xf>
    <xf numFmtId="0" fontId="43" fillId="25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 applyProtection="1">
      <alignment horizontal="left" vertical="center" wrapText="1"/>
      <protection locked="0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 applyProtection="1">
      <alignment horizontal="left" wrapText="1"/>
      <protection locked="0"/>
    </xf>
    <xf numFmtId="0" fontId="43" fillId="0" borderId="15" xfId="0" applyFont="1" applyBorder="1" applyAlignment="1" applyProtection="1">
      <alignment vertical="top" wrapText="1"/>
      <protection locked="0"/>
    </xf>
    <xf numFmtId="0" fontId="43" fillId="28" borderId="15" xfId="0" applyFont="1" applyFill="1" applyBorder="1" applyAlignment="1">
      <alignment horizontal="center" vertical="center"/>
    </xf>
    <xf numFmtId="0" fontId="43" fillId="25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1" xfId="0" applyFont="1" applyBorder="1" applyAlignment="1" applyProtection="1">
      <alignment horizontal="center" wrapText="1"/>
      <protection locked="0"/>
    </xf>
    <xf numFmtId="0" fontId="43" fillId="0" borderId="15" xfId="0" applyFont="1" applyBorder="1" applyAlignment="1">
      <alignment wrapText="1"/>
    </xf>
    <xf numFmtId="0" fontId="43" fillId="0" borderId="15" xfId="0" applyFont="1" applyBorder="1" applyAlignment="1" applyProtection="1">
      <alignment horizontal="left" vertical="top" wrapText="1"/>
      <protection locked="0"/>
    </xf>
    <xf numFmtId="0" fontId="43" fillId="0" borderId="20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 applyProtection="1">
      <alignment vertical="top" wrapText="1"/>
      <protection locked="0"/>
    </xf>
    <xf numFmtId="0" fontId="43" fillId="0" borderId="15" xfId="0" applyFont="1" applyBorder="1" applyAlignment="1" applyProtection="1">
      <alignment horizontal="center" vertical="top" wrapText="1"/>
      <protection locked="0"/>
    </xf>
    <xf numFmtId="0" fontId="43" fillId="0" borderId="15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26" borderId="0" xfId="0" applyFill="1" applyBorder="1" applyAlignment="1">
      <alignment/>
    </xf>
    <xf numFmtId="0" fontId="22" fillId="25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2" fillId="8" borderId="0" xfId="0" applyNumberFormat="1" applyFont="1" applyFill="1" applyBorder="1" applyAlignment="1">
      <alignment horizontal="center" vertical="top" wrapText="1"/>
    </xf>
    <xf numFmtId="1" fontId="2" fillId="25" borderId="0" xfId="0" applyNumberFormat="1" applyFont="1" applyFill="1" applyBorder="1" applyAlignment="1">
      <alignment horizontal="center" vertical="top" wrapText="1"/>
    </xf>
    <xf numFmtId="1" fontId="2" fillId="18" borderId="0" xfId="0" applyNumberFormat="1" applyFont="1" applyFill="1" applyBorder="1" applyAlignment="1">
      <alignment horizontal="center" vertical="top" wrapText="1"/>
    </xf>
    <xf numFmtId="1" fontId="2" fillId="25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textRotation="90" wrapText="1"/>
    </xf>
    <xf numFmtId="0" fontId="4" fillId="0" borderId="36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7" fillId="18" borderId="23" xfId="0" applyFont="1" applyFill="1" applyBorder="1" applyAlignment="1">
      <alignment horizontal="center" vertical="top" wrapText="1"/>
    </xf>
    <xf numFmtId="0" fontId="7" fillId="18" borderId="1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9" borderId="11" xfId="0" applyFill="1" applyBorder="1" applyAlignment="1">
      <alignment horizontal="center" vertical="top"/>
    </xf>
    <xf numFmtId="0" fontId="0" fillId="9" borderId="36" xfId="0" applyFill="1" applyBorder="1" applyAlignment="1">
      <alignment horizontal="center" vertical="top"/>
    </xf>
    <xf numFmtId="0" fontId="5" fillId="9" borderId="11" xfId="0" applyFont="1" applyFill="1" applyBorder="1" applyAlignment="1">
      <alignment horizontal="center" vertical="top"/>
    </xf>
    <xf numFmtId="0" fontId="5" fillId="9" borderId="36" xfId="0" applyFont="1" applyFill="1" applyBorder="1" applyAlignment="1">
      <alignment horizontal="center" vertical="top"/>
    </xf>
    <xf numFmtId="0" fontId="5" fillId="9" borderId="11" xfId="0" applyFont="1" applyFill="1" applyBorder="1" applyAlignment="1">
      <alignment horizontal="center" vertical="top" wrapText="1"/>
    </xf>
    <xf numFmtId="0" fontId="5" fillId="9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33" fillId="0" borderId="22" xfId="94" applyNumberFormat="1" applyFont="1" applyBorder="1" applyAlignment="1" applyProtection="1">
      <alignment horizontal="center" vertical="center" wrapText="1"/>
      <protection locked="0"/>
    </xf>
    <xf numFmtId="0" fontId="33" fillId="0" borderId="44" xfId="94" applyFont="1" applyBorder="1" applyAlignment="1">
      <alignment horizontal="center" vertical="center" wrapText="1"/>
      <protection/>
    </xf>
    <xf numFmtId="0" fontId="33" fillId="0" borderId="45" xfId="94" applyFont="1" applyBorder="1" applyAlignment="1">
      <alignment horizontal="center" vertical="center" wrapText="1"/>
      <protection/>
    </xf>
    <xf numFmtId="0" fontId="32" fillId="0" borderId="17" xfId="94" applyFont="1" applyBorder="1" applyAlignment="1">
      <alignment horizontal="center" vertical="top" wrapText="1"/>
      <protection/>
    </xf>
    <xf numFmtId="0" fontId="32" fillId="0" borderId="46" xfId="94" applyFont="1" applyBorder="1" applyAlignment="1">
      <alignment horizontal="center" vertical="top" wrapText="1"/>
      <protection/>
    </xf>
    <xf numFmtId="0" fontId="32" fillId="0" borderId="19" xfId="94" applyFont="1" applyBorder="1" applyAlignment="1">
      <alignment horizontal="center" vertical="top" wrapText="1"/>
      <protection/>
    </xf>
    <xf numFmtId="0" fontId="32" fillId="0" borderId="47" xfId="94" applyFont="1" applyBorder="1" applyAlignment="1" applyProtection="1">
      <alignment horizontal="center" vertical="center" wrapText="1"/>
      <protection locked="0"/>
    </xf>
    <xf numFmtId="0" fontId="32" fillId="0" borderId="22" xfId="94" applyFont="1" applyBorder="1" applyAlignment="1" applyProtection="1">
      <alignment horizontal="center" vertical="center" wrapText="1"/>
      <protection locked="0"/>
    </xf>
    <xf numFmtId="0" fontId="32" fillId="0" borderId="48" xfId="94" applyFont="1" applyBorder="1" applyAlignment="1" applyProtection="1">
      <alignment horizontal="center" vertical="center" wrapText="1"/>
      <protection locked="0"/>
    </xf>
    <xf numFmtId="0" fontId="32" fillId="0" borderId="49" xfId="94" applyFont="1" applyBorder="1" applyAlignment="1" applyProtection="1">
      <alignment horizontal="center" vertical="center" wrapText="1"/>
      <protection locked="0"/>
    </xf>
    <xf numFmtId="0" fontId="32" fillId="0" borderId="10" xfId="94" applyFont="1" applyBorder="1" applyAlignment="1" applyProtection="1">
      <alignment horizontal="center" vertical="center" wrapText="1"/>
      <protection locked="0"/>
    </xf>
    <xf numFmtId="0" fontId="32" fillId="0" borderId="50" xfId="94" applyFont="1" applyBorder="1" applyAlignment="1" applyProtection="1">
      <alignment horizontal="center" vertical="center" wrapText="1"/>
      <protection locked="0"/>
    </xf>
    <xf numFmtId="0" fontId="32" fillId="0" borderId="23" xfId="94" applyFont="1" applyBorder="1" applyAlignment="1" applyProtection="1">
      <alignment horizontal="center" vertical="center" wrapText="1"/>
      <protection locked="0"/>
    </xf>
    <xf numFmtId="0" fontId="34" fillId="0" borderId="18" xfId="94" applyFont="1" applyBorder="1" applyAlignment="1">
      <alignment horizontal="center" vertical="center" wrapText="1"/>
      <protection/>
    </xf>
    <xf numFmtId="0" fontId="34" fillId="0" borderId="51" xfId="94" applyFont="1" applyBorder="1" applyAlignment="1">
      <alignment horizontal="center" vertical="center" wrapText="1"/>
      <protection/>
    </xf>
    <xf numFmtId="0" fontId="34" fillId="0" borderId="21" xfId="94" applyFont="1" applyBorder="1" applyAlignment="1">
      <alignment horizontal="center" vertical="center" wrapText="1"/>
      <protection/>
    </xf>
    <xf numFmtId="0" fontId="32" fillId="0" borderId="16" xfId="94" applyFont="1" applyBorder="1" applyAlignment="1">
      <alignment horizontal="left"/>
      <protection/>
    </xf>
    <xf numFmtId="0" fontId="32" fillId="0" borderId="46" xfId="94" applyFont="1" applyBorder="1" applyAlignment="1">
      <alignment horizontal="left"/>
      <protection/>
    </xf>
    <xf numFmtId="0" fontId="32" fillId="0" borderId="15" xfId="0" applyFont="1" applyBorder="1" applyAlignment="1">
      <alignment horizontal="center" vertical="top" wrapText="1"/>
    </xf>
    <xf numFmtId="0" fontId="35" fillId="0" borderId="15" xfId="83" applyFont="1" applyBorder="1" applyAlignment="1" applyProtection="1">
      <alignment horizontal="center" wrapText="1"/>
      <protection/>
    </xf>
    <xf numFmtId="0" fontId="32" fillId="0" borderId="15" xfId="0" applyFont="1" applyBorder="1" applyAlignment="1">
      <alignment horizontal="left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49" fontId="33" fillId="0" borderId="15" xfId="0" applyNumberFormat="1" applyFont="1" applyBorder="1" applyAlignment="1" applyProtection="1">
      <alignment horizontal="center" vertical="center" wrapText="1"/>
      <protection locked="0"/>
    </xf>
    <xf numFmtId="0" fontId="35" fillId="0" borderId="18" xfId="83" applyFont="1" applyBorder="1" applyAlignment="1" applyProtection="1">
      <alignment horizontal="center" wrapText="1"/>
      <protection/>
    </xf>
    <xf numFmtId="49" fontId="43" fillId="0" borderId="52" xfId="0" applyNumberFormat="1" applyFont="1" applyBorder="1" applyAlignment="1" applyProtection="1">
      <alignment horizontal="center" vertical="center" wrapText="1"/>
      <protection locked="0"/>
    </xf>
    <xf numFmtId="49" fontId="43" fillId="0" borderId="34" xfId="0" applyNumberFormat="1" applyFont="1" applyBorder="1" applyAlignment="1" applyProtection="1">
      <alignment horizontal="center" vertical="center" wrapText="1"/>
      <protection locked="0"/>
    </xf>
    <xf numFmtId="49" fontId="43" fillId="0" borderId="53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>
      <alignment horizontal="center" vertical="top" wrapText="1"/>
    </xf>
    <xf numFmtId="0" fontId="43" fillId="0" borderId="52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43" fillId="0" borderId="53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4" fillId="0" borderId="15" xfId="83" applyFont="1" applyBorder="1" applyAlignment="1" applyProtection="1">
      <alignment horizontal="center" wrapText="1"/>
      <protection/>
    </xf>
    <xf numFmtId="0" fontId="43" fillId="0" borderId="15" xfId="0" applyFont="1" applyBorder="1" applyAlignment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view="pageBreakPreview" zoomScale="60" zoomScaleNormal="75" zoomScalePageLayoutView="0" workbookViewId="0" topLeftCell="A1">
      <pane ySplit="5" topLeftCell="A69" activePane="bottomLeft" state="frozen"/>
      <selection pane="topLeft" activeCell="A1" sqref="A1"/>
      <selection pane="bottomLeft" activeCell="B84" sqref="B84"/>
    </sheetView>
  </sheetViews>
  <sheetFormatPr defaultColWidth="9.140625" defaultRowHeight="15"/>
  <cols>
    <col min="1" max="1" width="14.28125" style="9" customWidth="1"/>
    <col min="2" max="2" width="68.140625" style="9" customWidth="1"/>
    <col min="3" max="3" width="6.7109375" style="9" customWidth="1"/>
    <col min="4" max="4" width="4.28125" style="9" customWidth="1"/>
    <col min="5" max="5" width="4.421875" style="9" customWidth="1"/>
    <col min="6" max="6" width="5.421875" style="9" customWidth="1"/>
    <col min="7" max="7" width="4.28125" style="9" customWidth="1"/>
    <col min="8" max="8" width="9.421875" style="9" customWidth="1"/>
    <col min="9" max="9" width="11.140625" style="9" customWidth="1"/>
    <col min="10" max="10" width="10.00390625" style="9" bestFit="1" customWidth="1"/>
    <col min="11" max="12" width="9.140625" style="9" customWidth="1"/>
    <col min="13" max="13" width="7.57421875" style="9" customWidth="1"/>
    <col min="14" max="15" width="7.28125" style="9" customWidth="1"/>
    <col min="16" max="16" width="7.00390625" style="9" customWidth="1"/>
    <col min="17" max="17" width="6.421875" style="9" customWidth="1"/>
    <col min="18" max="18" width="7.421875" style="9" customWidth="1"/>
    <col min="19" max="20" width="6.140625" style="0" customWidth="1"/>
    <col min="21" max="21" width="7.421875" style="0" customWidth="1"/>
    <col min="22" max="22" width="6.421875" style="0" customWidth="1"/>
    <col min="23" max="25" width="7.140625" style="0" customWidth="1"/>
    <col min="26" max="26" width="5.8515625" style="0" customWidth="1"/>
  </cols>
  <sheetData>
    <row r="1" spans="1:25" ht="24.75" customHeight="1">
      <c r="A1" s="294" t="s">
        <v>308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84"/>
      <c r="Y1" s="84"/>
    </row>
    <row r="2" spans="13:25" ht="15">
      <c r="M2" s="9">
        <v>612</v>
      </c>
      <c r="N2" s="9">
        <v>792</v>
      </c>
      <c r="O2" s="121">
        <v>1404</v>
      </c>
      <c r="P2" s="9">
        <v>612</v>
      </c>
      <c r="Q2" s="9">
        <v>828</v>
      </c>
      <c r="R2" s="121">
        <v>1440</v>
      </c>
      <c r="S2" s="9">
        <v>576</v>
      </c>
      <c r="T2" s="9">
        <v>864</v>
      </c>
      <c r="U2" s="121">
        <v>1440</v>
      </c>
      <c r="V2" s="9">
        <v>576</v>
      </c>
      <c r="W2" s="9">
        <v>468</v>
      </c>
      <c r="X2" s="121">
        <v>1044</v>
      </c>
      <c r="Y2" s="121"/>
    </row>
    <row r="3" spans="1:25" ht="47.25" customHeight="1">
      <c r="A3" s="295" t="s">
        <v>0</v>
      </c>
      <c r="B3" s="295" t="s">
        <v>1</v>
      </c>
      <c r="C3" s="275" t="s">
        <v>160</v>
      </c>
      <c r="D3" s="300" t="s">
        <v>79</v>
      </c>
      <c r="E3" s="301"/>
      <c r="F3" s="301"/>
      <c r="G3" s="302"/>
      <c r="H3" s="295" t="s">
        <v>61</v>
      </c>
      <c r="I3" s="296" t="s">
        <v>2</v>
      </c>
      <c r="J3" s="297"/>
      <c r="K3" s="298"/>
      <c r="L3" s="263" t="s">
        <v>158</v>
      </c>
      <c r="M3" s="300" t="s">
        <v>73</v>
      </c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2"/>
      <c r="Y3" s="249"/>
    </row>
    <row r="4" spans="1:25" ht="19.5" customHeight="1">
      <c r="A4" s="295"/>
      <c r="B4" s="295"/>
      <c r="C4" s="299"/>
      <c r="D4" s="299" t="s">
        <v>80</v>
      </c>
      <c r="E4" s="299" t="s">
        <v>82</v>
      </c>
      <c r="F4" s="299" t="s">
        <v>91</v>
      </c>
      <c r="G4" s="275" t="s">
        <v>81</v>
      </c>
      <c r="H4" s="295"/>
      <c r="I4" s="295" t="s">
        <v>62</v>
      </c>
      <c r="J4" s="266" t="s">
        <v>3</v>
      </c>
      <c r="K4" s="266"/>
      <c r="L4" s="264"/>
      <c r="M4" s="303">
        <v>1</v>
      </c>
      <c r="N4" s="304"/>
      <c r="O4" s="307" t="s">
        <v>159</v>
      </c>
      <c r="P4" s="295">
        <v>2</v>
      </c>
      <c r="Q4" s="295"/>
      <c r="R4" s="309" t="s">
        <v>159</v>
      </c>
      <c r="S4" s="266">
        <v>3</v>
      </c>
      <c r="T4" s="266"/>
      <c r="U4" s="307" t="s">
        <v>159</v>
      </c>
      <c r="V4" s="266">
        <v>4</v>
      </c>
      <c r="W4" s="266"/>
      <c r="X4" s="305" t="s">
        <v>159</v>
      </c>
      <c r="Y4" s="250"/>
    </row>
    <row r="5" spans="1:25" ht="60.75" customHeight="1">
      <c r="A5" s="295"/>
      <c r="B5" s="295"/>
      <c r="C5" s="276"/>
      <c r="D5" s="276"/>
      <c r="E5" s="276"/>
      <c r="F5" s="276"/>
      <c r="G5" s="276"/>
      <c r="H5" s="295"/>
      <c r="I5" s="295"/>
      <c r="J5" s="54" t="s">
        <v>63</v>
      </c>
      <c r="K5" s="54" t="s">
        <v>64</v>
      </c>
      <c r="L5" s="265"/>
      <c r="M5" s="54" t="s">
        <v>89</v>
      </c>
      <c r="N5" s="54" t="s">
        <v>90</v>
      </c>
      <c r="O5" s="308"/>
      <c r="P5" s="54" t="s">
        <v>163</v>
      </c>
      <c r="Q5" s="54" t="s">
        <v>104</v>
      </c>
      <c r="R5" s="310"/>
      <c r="S5" s="54" t="s">
        <v>105</v>
      </c>
      <c r="T5" s="54" t="s">
        <v>170</v>
      </c>
      <c r="U5" s="308"/>
      <c r="V5" s="54" t="s">
        <v>106</v>
      </c>
      <c r="W5" s="54" t="s">
        <v>171</v>
      </c>
      <c r="X5" s="306"/>
      <c r="Y5" s="250"/>
    </row>
    <row r="6" spans="1:25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  <c r="R6" s="43">
        <v>18</v>
      </c>
      <c r="S6" s="48">
        <v>19</v>
      </c>
      <c r="T6" s="48">
        <v>20</v>
      </c>
      <c r="U6" s="48">
        <v>21</v>
      </c>
      <c r="V6" s="48">
        <v>22</v>
      </c>
      <c r="W6" s="48">
        <v>23</v>
      </c>
      <c r="X6" s="48">
        <v>24</v>
      </c>
      <c r="Y6" s="251"/>
    </row>
    <row r="7" spans="1:26" ht="15">
      <c r="A7" s="90"/>
      <c r="B7" s="90" t="s">
        <v>138</v>
      </c>
      <c r="C7" s="90"/>
      <c r="D7" s="91"/>
      <c r="E7" s="91"/>
      <c r="F7" s="91"/>
      <c r="G7" s="91"/>
      <c r="H7" s="90">
        <f aca="true" t="shared" si="0" ref="H7:O7">SUM(H8,H17,H27)</f>
        <v>2047.5</v>
      </c>
      <c r="I7" s="90">
        <f t="shared" si="0"/>
        <v>1404</v>
      </c>
      <c r="J7" s="90">
        <f t="shared" si="0"/>
        <v>738</v>
      </c>
      <c r="K7" s="90">
        <f t="shared" si="0"/>
        <v>0</v>
      </c>
      <c r="L7" s="90">
        <f t="shared" si="0"/>
        <v>702</v>
      </c>
      <c r="M7" s="90">
        <f t="shared" si="0"/>
        <v>612</v>
      </c>
      <c r="N7" s="90">
        <f t="shared" si="0"/>
        <v>792</v>
      </c>
      <c r="O7" s="90">
        <f t="shared" si="0"/>
        <v>1404</v>
      </c>
      <c r="P7" s="91"/>
      <c r="Q7" s="91"/>
      <c r="R7" s="91"/>
      <c r="S7" s="92"/>
      <c r="T7" s="92"/>
      <c r="U7" s="92"/>
      <c r="V7" s="92"/>
      <c r="W7" s="92"/>
      <c r="X7" s="92"/>
      <c r="Y7" s="252"/>
      <c r="Z7">
        <f>SUM(Z8,Z17,Z27)</f>
        <v>1404</v>
      </c>
    </row>
    <row r="8" spans="1:26" ht="15">
      <c r="A8" s="89" t="s">
        <v>139</v>
      </c>
      <c r="B8" s="89" t="s">
        <v>151</v>
      </c>
      <c r="C8" s="89"/>
      <c r="D8" s="89"/>
      <c r="E8" s="89"/>
      <c r="F8" s="89"/>
      <c r="G8" s="89"/>
      <c r="H8" s="89">
        <f>SUM(H9:H15)</f>
        <v>1221</v>
      </c>
      <c r="I8" s="89">
        <f aca="true" t="shared" si="1" ref="I8:O8">SUM(I9:I16)</f>
        <v>853</v>
      </c>
      <c r="J8" s="89">
        <f t="shared" si="1"/>
        <v>520</v>
      </c>
      <c r="K8" s="89">
        <f t="shared" si="1"/>
        <v>0</v>
      </c>
      <c r="L8" s="89">
        <f t="shared" si="1"/>
        <v>426.5</v>
      </c>
      <c r="M8" s="89">
        <f t="shared" si="1"/>
        <v>311</v>
      </c>
      <c r="N8" s="89">
        <f t="shared" si="1"/>
        <v>542</v>
      </c>
      <c r="O8" s="89">
        <f t="shared" si="1"/>
        <v>853</v>
      </c>
      <c r="P8" s="89"/>
      <c r="Q8" s="89"/>
      <c r="R8" s="89"/>
      <c r="S8" s="94"/>
      <c r="T8" s="94"/>
      <c r="U8" s="94"/>
      <c r="V8" s="94"/>
      <c r="W8" s="94"/>
      <c r="X8" s="94"/>
      <c r="Y8" s="253"/>
      <c r="Z8">
        <f>SUM(Z9:Z16)</f>
        <v>853</v>
      </c>
    </row>
    <row r="9" spans="1:26" ht="15">
      <c r="A9" s="43" t="s">
        <v>140</v>
      </c>
      <c r="B9" s="65" t="s">
        <v>304</v>
      </c>
      <c r="C9" s="65" t="s">
        <v>161</v>
      </c>
      <c r="D9" s="43">
        <v>2</v>
      </c>
      <c r="E9" s="43"/>
      <c r="F9" s="43"/>
      <c r="G9" s="43"/>
      <c r="H9" s="43">
        <f>I9/2+I9</f>
        <v>117</v>
      </c>
      <c r="I9" s="43">
        <v>78</v>
      </c>
      <c r="J9" s="43">
        <v>78</v>
      </c>
      <c r="K9" s="43"/>
      <c r="L9" s="43">
        <f>I9/2</f>
        <v>39</v>
      </c>
      <c r="M9" s="43">
        <v>34</v>
      </c>
      <c r="N9" s="43">
        <v>44</v>
      </c>
      <c r="O9" s="89">
        <f aca="true" t="shared" si="2" ref="O9:O25">SUM(M9:N9)</f>
        <v>78</v>
      </c>
      <c r="P9" s="43"/>
      <c r="Q9" s="43"/>
      <c r="R9" s="43"/>
      <c r="S9" s="48"/>
      <c r="T9" s="48"/>
      <c r="U9" s="48"/>
      <c r="V9" s="48"/>
      <c r="W9" s="48"/>
      <c r="X9" s="48"/>
      <c r="Y9" s="251"/>
      <c r="Z9">
        <f aca="true" t="shared" si="3" ref="Z9:Z16">M9+N9</f>
        <v>78</v>
      </c>
    </row>
    <row r="10" spans="1:26" ht="15">
      <c r="A10" s="43" t="s">
        <v>140</v>
      </c>
      <c r="B10" s="65" t="s">
        <v>305</v>
      </c>
      <c r="C10" s="65"/>
      <c r="D10" s="43"/>
      <c r="E10" s="43"/>
      <c r="F10" s="43">
        <v>2</v>
      </c>
      <c r="G10" s="43"/>
      <c r="H10" s="43">
        <f>I10/2+I10</f>
        <v>121.5</v>
      </c>
      <c r="I10" s="43">
        <v>81</v>
      </c>
      <c r="J10" s="43">
        <v>81</v>
      </c>
      <c r="K10" s="43"/>
      <c r="L10" s="43">
        <f>I10/2</f>
        <v>40.5</v>
      </c>
      <c r="M10" s="43">
        <v>36</v>
      </c>
      <c r="N10" s="43">
        <v>45</v>
      </c>
      <c r="O10" s="89">
        <f t="shared" si="2"/>
        <v>81</v>
      </c>
      <c r="P10" s="43"/>
      <c r="Q10" s="43"/>
      <c r="R10" s="43"/>
      <c r="S10" s="48"/>
      <c r="T10" s="48"/>
      <c r="U10" s="48"/>
      <c r="V10" s="48"/>
      <c r="W10" s="48"/>
      <c r="X10" s="48"/>
      <c r="Y10" s="251"/>
      <c r="Z10">
        <f t="shared" si="3"/>
        <v>81</v>
      </c>
    </row>
    <row r="11" spans="1:26" ht="15">
      <c r="A11" s="43" t="s">
        <v>141</v>
      </c>
      <c r="B11" s="65" t="s">
        <v>11</v>
      </c>
      <c r="C11" s="65" t="s">
        <v>162</v>
      </c>
      <c r="D11" s="43"/>
      <c r="E11" s="43"/>
      <c r="F11" s="43">
        <v>2</v>
      </c>
      <c r="G11" s="43"/>
      <c r="H11" s="43">
        <f aca="true" t="shared" si="4" ref="H11:H25">I11/2+I11</f>
        <v>175.5</v>
      </c>
      <c r="I11" s="43">
        <v>117</v>
      </c>
      <c r="J11" s="43">
        <v>72</v>
      </c>
      <c r="K11" s="43"/>
      <c r="L11" s="43">
        <f>I11/2</f>
        <v>58.5</v>
      </c>
      <c r="M11" s="43">
        <v>53</v>
      </c>
      <c r="N11" s="43">
        <v>64</v>
      </c>
      <c r="O11" s="89">
        <f t="shared" si="2"/>
        <v>117</v>
      </c>
      <c r="P11" s="43"/>
      <c r="Q11" s="43"/>
      <c r="R11" s="43"/>
      <c r="S11" s="48"/>
      <c r="T11" s="48"/>
      <c r="U11" s="48"/>
      <c r="V11" s="48"/>
      <c r="W11" s="48"/>
      <c r="X11" s="48"/>
      <c r="Y11" s="251"/>
      <c r="Z11">
        <f t="shared" si="3"/>
        <v>117</v>
      </c>
    </row>
    <row r="12" spans="1:26" ht="15">
      <c r="A12" s="43" t="s">
        <v>142</v>
      </c>
      <c r="B12" s="65" t="s">
        <v>312</v>
      </c>
      <c r="C12" s="65" t="s">
        <v>161</v>
      </c>
      <c r="D12" s="43">
        <v>2</v>
      </c>
      <c r="E12" s="43"/>
      <c r="F12" s="43"/>
      <c r="G12" s="43"/>
      <c r="H12" s="43">
        <f t="shared" si="4"/>
        <v>351</v>
      </c>
      <c r="I12" s="43">
        <v>234</v>
      </c>
      <c r="J12" s="43">
        <v>100</v>
      </c>
      <c r="K12" s="43"/>
      <c r="L12" s="43">
        <f aca="true" t="shared" si="5" ref="L12:L25">I12/2</f>
        <v>117</v>
      </c>
      <c r="M12" s="43">
        <v>86</v>
      </c>
      <c r="N12" s="43">
        <v>148</v>
      </c>
      <c r="O12" s="89">
        <f t="shared" si="2"/>
        <v>234</v>
      </c>
      <c r="P12" s="43"/>
      <c r="Q12" s="43"/>
      <c r="R12" s="43"/>
      <c r="S12" s="48"/>
      <c r="T12" s="48"/>
      <c r="U12" s="48"/>
      <c r="V12" s="48"/>
      <c r="W12" s="48"/>
      <c r="X12" s="48"/>
      <c r="Y12" s="251"/>
      <c r="Z12">
        <f t="shared" si="3"/>
        <v>234</v>
      </c>
    </row>
    <row r="13" spans="1:26" ht="15">
      <c r="A13" s="43" t="s">
        <v>143</v>
      </c>
      <c r="B13" s="65" t="s">
        <v>150</v>
      </c>
      <c r="C13" s="65" t="s">
        <v>162</v>
      </c>
      <c r="D13" s="43"/>
      <c r="E13" s="43"/>
      <c r="F13" s="43">
        <v>2</v>
      </c>
      <c r="G13" s="43"/>
      <c r="H13" s="43">
        <f t="shared" si="4"/>
        <v>175.5</v>
      </c>
      <c r="I13" s="43">
        <v>117</v>
      </c>
      <c r="J13" s="43">
        <v>40</v>
      </c>
      <c r="K13" s="43"/>
      <c r="L13" s="43">
        <f t="shared" si="5"/>
        <v>58.5</v>
      </c>
      <c r="M13" s="43">
        <v>49</v>
      </c>
      <c r="N13" s="43">
        <v>68</v>
      </c>
      <c r="O13" s="89">
        <f t="shared" si="2"/>
        <v>117</v>
      </c>
      <c r="P13" s="43"/>
      <c r="Q13" s="43"/>
      <c r="R13" s="43"/>
      <c r="S13" s="48"/>
      <c r="T13" s="48"/>
      <c r="U13" s="48"/>
      <c r="V13" s="48"/>
      <c r="W13" s="48"/>
      <c r="X13" s="48"/>
      <c r="Y13" s="251"/>
      <c r="Z13">
        <f t="shared" si="3"/>
        <v>117</v>
      </c>
    </row>
    <row r="14" spans="1:26" ht="15">
      <c r="A14" s="43" t="s">
        <v>144</v>
      </c>
      <c r="B14" s="65" t="s">
        <v>13</v>
      </c>
      <c r="C14" s="65" t="s">
        <v>162</v>
      </c>
      <c r="D14" s="43"/>
      <c r="E14" s="43"/>
      <c r="F14" s="43">
        <v>1.2</v>
      </c>
      <c r="G14" s="43"/>
      <c r="H14" s="43">
        <f t="shared" si="4"/>
        <v>175.5</v>
      </c>
      <c r="I14" s="43">
        <v>117</v>
      </c>
      <c r="J14" s="43">
        <v>100</v>
      </c>
      <c r="K14" s="43"/>
      <c r="L14" s="43">
        <f t="shared" si="5"/>
        <v>58.5</v>
      </c>
      <c r="M14" s="43">
        <v>53</v>
      </c>
      <c r="N14" s="43">
        <v>64</v>
      </c>
      <c r="O14" s="89">
        <f t="shared" si="2"/>
        <v>117</v>
      </c>
      <c r="P14" s="43"/>
      <c r="Q14" s="43"/>
      <c r="R14" s="43"/>
      <c r="S14" s="48"/>
      <c r="T14" s="48"/>
      <c r="U14" s="48"/>
      <c r="V14" s="48"/>
      <c r="W14" s="48"/>
      <c r="X14" s="48"/>
      <c r="Y14" s="251"/>
      <c r="Z14">
        <f t="shared" si="3"/>
        <v>117</v>
      </c>
    </row>
    <row r="15" spans="1:26" ht="15">
      <c r="A15" s="43" t="s">
        <v>145</v>
      </c>
      <c r="B15" s="65" t="s">
        <v>85</v>
      </c>
      <c r="C15" s="65" t="s">
        <v>162</v>
      </c>
      <c r="D15" s="43"/>
      <c r="E15" s="43"/>
      <c r="F15" s="43">
        <v>2</v>
      </c>
      <c r="G15" s="43"/>
      <c r="H15" s="43">
        <f t="shared" si="4"/>
        <v>105</v>
      </c>
      <c r="I15" s="43">
        <v>70</v>
      </c>
      <c r="J15" s="43">
        <v>40</v>
      </c>
      <c r="K15" s="43"/>
      <c r="L15" s="43">
        <f t="shared" si="5"/>
        <v>35</v>
      </c>
      <c r="M15" s="43"/>
      <c r="N15" s="43">
        <v>70</v>
      </c>
      <c r="O15" s="89">
        <f t="shared" si="2"/>
        <v>70</v>
      </c>
      <c r="P15" s="43"/>
      <c r="Q15" s="43"/>
      <c r="R15" s="43"/>
      <c r="S15" s="48"/>
      <c r="T15" s="48"/>
      <c r="U15" s="48"/>
      <c r="V15" s="48"/>
      <c r="W15" s="48"/>
      <c r="X15" s="48"/>
      <c r="Y15" s="251"/>
      <c r="Z15">
        <f t="shared" si="3"/>
        <v>70</v>
      </c>
    </row>
    <row r="16" spans="1:26" ht="15">
      <c r="A16" s="43" t="s">
        <v>314</v>
      </c>
      <c r="B16" s="65" t="s">
        <v>303</v>
      </c>
      <c r="C16" s="65" t="s">
        <v>162</v>
      </c>
      <c r="D16" s="43"/>
      <c r="E16" s="43"/>
      <c r="F16" s="43">
        <v>1</v>
      </c>
      <c r="G16" s="43"/>
      <c r="H16" s="43">
        <f t="shared" si="4"/>
        <v>58.5</v>
      </c>
      <c r="I16" s="43">
        <v>39</v>
      </c>
      <c r="J16" s="43">
        <v>9</v>
      </c>
      <c r="K16" s="43"/>
      <c r="L16" s="43">
        <f t="shared" si="5"/>
        <v>19.5</v>
      </c>
      <c r="M16" s="43"/>
      <c r="N16" s="43">
        <v>39</v>
      </c>
      <c r="O16" s="89">
        <f t="shared" si="2"/>
        <v>39</v>
      </c>
      <c r="P16" s="43"/>
      <c r="Q16" s="43"/>
      <c r="R16" s="43"/>
      <c r="S16" s="48"/>
      <c r="T16" s="48"/>
      <c r="U16" s="48"/>
      <c r="V16" s="48"/>
      <c r="W16" s="48"/>
      <c r="X16" s="48"/>
      <c r="Y16" s="251"/>
      <c r="Z16">
        <f t="shared" si="3"/>
        <v>39</v>
      </c>
    </row>
    <row r="17" spans="1:26" ht="15">
      <c r="A17" s="89" t="s">
        <v>139</v>
      </c>
      <c r="B17" s="93" t="s">
        <v>152</v>
      </c>
      <c r="C17" s="93"/>
      <c r="D17" s="89"/>
      <c r="E17" s="89"/>
      <c r="F17" s="89"/>
      <c r="G17" s="89"/>
      <c r="H17" s="89">
        <f>SUM(H18:H25)</f>
        <v>826.5</v>
      </c>
      <c r="I17" s="89">
        <f aca="true" t="shared" si="6" ref="I17:O17">SUM(I18:I25)</f>
        <v>551</v>
      </c>
      <c r="J17" s="89">
        <f t="shared" si="6"/>
        <v>218</v>
      </c>
      <c r="K17" s="89">
        <f t="shared" si="6"/>
        <v>0</v>
      </c>
      <c r="L17" s="89">
        <f t="shared" si="6"/>
        <v>275.5</v>
      </c>
      <c r="M17" s="89">
        <f t="shared" si="6"/>
        <v>301</v>
      </c>
      <c r="N17" s="89">
        <f>SUM(N18:N26)</f>
        <v>250</v>
      </c>
      <c r="O17" s="89">
        <f t="shared" si="6"/>
        <v>551</v>
      </c>
      <c r="P17" s="89"/>
      <c r="Q17" s="89"/>
      <c r="R17" s="89"/>
      <c r="S17" s="94"/>
      <c r="T17" s="94"/>
      <c r="U17" s="94"/>
      <c r="V17" s="94"/>
      <c r="W17" s="94"/>
      <c r="X17" s="94"/>
      <c r="Y17" s="253"/>
      <c r="Z17">
        <f>SUM(Z18:Z25)</f>
        <v>551</v>
      </c>
    </row>
    <row r="18" spans="1:26" ht="15">
      <c r="A18" s="43" t="s">
        <v>146</v>
      </c>
      <c r="B18" s="65" t="s">
        <v>153</v>
      </c>
      <c r="C18" s="65" t="s">
        <v>161</v>
      </c>
      <c r="D18" s="43">
        <v>2</v>
      </c>
      <c r="E18" s="43"/>
      <c r="F18" s="43"/>
      <c r="G18" s="43"/>
      <c r="H18" s="43">
        <f t="shared" si="4"/>
        <v>150</v>
      </c>
      <c r="I18" s="43">
        <v>100</v>
      </c>
      <c r="J18" s="43">
        <v>50</v>
      </c>
      <c r="K18" s="43"/>
      <c r="L18" s="43">
        <f t="shared" si="5"/>
        <v>50</v>
      </c>
      <c r="M18" s="43"/>
      <c r="N18" s="43">
        <v>100</v>
      </c>
      <c r="O18" s="89">
        <f t="shared" si="2"/>
        <v>100</v>
      </c>
      <c r="P18" s="43"/>
      <c r="Q18" s="43"/>
      <c r="R18" s="43"/>
      <c r="S18" s="48"/>
      <c r="T18" s="48"/>
      <c r="U18" s="48"/>
      <c r="V18" s="48"/>
      <c r="W18" s="48"/>
      <c r="X18" s="48"/>
      <c r="Y18" s="251"/>
      <c r="Z18">
        <f aca="true" t="shared" si="7" ref="Z18:Z26">M18+N18</f>
        <v>100</v>
      </c>
    </row>
    <row r="19" spans="1:26" ht="15">
      <c r="A19" s="43" t="s">
        <v>147</v>
      </c>
      <c r="B19" s="65" t="s">
        <v>86</v>
      </c>
      <c r="C19" s="65" t="s">
        <v>162</v>
      </c>
      <c r="D19" s="43"/>
      <c r="E19" s="43"/>
      <c r="F19" s="43">
        <v>1</v>
      </c>
      <c r="G19" s="43"/>
      <c r="H19" s="43">
        <f t="shared" si="4"/>
        <v>181.5</v>
      </c>
      <c r="I19" s="43">
        <v>121</v>
      </c>
      <c r="J19" s="43">
        <v>60</v>
      </c>
      <c r="K19" s="43"/>
      <c r="L19" s="43">
        <f t="shared" si="5"/>
        <v>60.5</v>
      </c>
      <c r="M19" s="43">
        <v>121</v>
      </c>
      <c r="N19" s="43"/>
      <c r="O19" s="89">
        <f t="shared" si="2"/>
        <v>121</v>
      </c>
      <c r="P19" s="43"/>
      <c r="Q19" s="43"/>
      <c r="R19" s="43"/>
      <c r="S19" s="48"/>
      <c r="T19" s="48"/>
      <c r="U19" s="48"/>
      <c r="V19" s="48"/>
      <c r="W19" s="48"/>
      <c r="X19" s="48"/>
      <c r="Y19" s="251"/>
      <c r="Z19">
        <f t="shared" si="7"/>
        <v>121</v>
      </c>
    </row>
    <row r="20" spans="1:26" ht="15">
      <c r="A20" s="43" t="s">
        <v>148</v>
      </c>
      <c r="B20" s="65" t="s">
        <v>83</v>
      </c>
      <c r="C20" s="65" t="s">
        <v>162</v>
      </c>
      <c r="D20" s="43"/>
      <c r="E20" s="43"/>
      <c r="F20" s="43">
        <v>2</v>
      </c>
      <c r="G20" s="43"/>
      <c r="H20" s="43">
        <f t="shared" si="4"/>
        <v>117</v>
      </c>
      <c r="I20" s="43">
        <v>78</v>
      </c>
      <c r="J20" s="43">
        <v>30</v>
      </c>
      <c r="K20" s="43"/>
      <c r="L20" s="43">
        <f t="shared" si="5"/>
        <v>39</v>
      </c>
      <c r="M20" s="43"/>
      <c r="N20" s="43">
        <v>78</v>
      </c>
      <c r="O20" s="89">
        <f t="shared" si="2"/>
        <v>78</v>
      </c>
      <c r="P20" s="43"/>
      <c r="Q20" s="43"/>
      <c r="R20" s="43"/>
      <c r="S20" s="48"/>
      <c r="T20" s="48"/>
      <c r="U20" s="48"/>
      <c r="V20" s="48"/>
      <c r="W20" s="48"/>
      <c r="X20" s="48"/>
      <c r="Y20" s="251"/>
      <c r="Z20">
        <f t="shared" si="7"/>
        <v>78</v>
      </c>
    </row>
    <row r="21" spans="1:26" ht="15">
      <c r="A21" s="43" t="s">
        <v>149</v>
      </c>
      <c r="B21" s="65" t="s">
        <v>313</v>
      </c>
      <c r="C21" s="65" t="s">
        <v>162</v>
      </c>
      <c r="D21" s="43"/>
      <c r="E21" s="43"/>
      <c r="F21" s="43">
        <v>1</v>
      </c>
      <c r="G21" s="43"/>
      <c r="H21" s="43">
        <f t="shared" si="4"/>
        <v>162</v>
      </c>
      <c r="I21" s="43">
        <v>108</v>
      </c>
      <c r="J21" s="43">
        <v>30</v>
      </c>
      <c r="K21" s="43"/>
      <c r="L21" s="43">
        <f t="shared" si="5"/>
        <v>54</v>
      </c>
      <c r="M21" s="43">
        <v>108</v>
      </c>
      <c r="N21" s="43"/>
      <c r="O21" s="89">
        <f t="shared" si="2"/>
        <v>108</v>
      </c>
      <c r="P21" s="43"/>
      <c r="Q21" s="43"/>
      <c r="R21" s="43"/>
      <c r="S21" s="48"/>
      <c r="T21" s="48"/>
      <c r="U21" s="48"/>
      <c r="V21" s="48"/>
      <c r="W21" s="48"/>
      <c r="X21" s="48"/>
      <c r="Y21" s="251"/>
      <c r="Z21">
        <f t="shared" si="7"/>
        <v>108</v>
      </c>
    </row>
    <row r="22" spans="1:26" ht="15">
      <c r="A22" s="43" t="s">
        <v>154</v>
      </c>
      <c r="B22" s="65" t="s">
        <v>84</v>
      </c>
      <c r="C22" s="65" t="s">
        <v>162</v>
      </c>
      <c r="D22" s="43"/>
      <c r="E22" s="43"/>
      <c r="F22" s="43">
        <v>2</v>
      </c>
      <c r="G22" s="43"/>
      <c r="H22" s="43">
        <f t="shared" si="4"/>
        <v>54</v>
      </c>
      <c r="I22" s="43">
        <v>36</v>
      </c>
      <c r="J22" s="43">
        <v>16</v>
      </c>
      <c r="K22" s="43"/>
      <c r="L22" s="43">
        <f t="shared" si="5"/>
        <v>18</v>
      </c>
      <c r="M22" s="43"/>
      <c r="N22" s="43">
        <v>36</v>
      </c>
      <c r="O22" s="89">
        <f t="shared" si="2"/>
        <v>36</v>
      </c>
      <c r="P22" s="43"/>
      <c r="Q22" s="43"/>
      <c r="R22" s="43"/>
      <c r="S22" s="48"/>
      <c r="T22" s="48"/>
      <c r="U22" s="48"/>
      <c r="V22" s="48"/>
      <c r="W22" s="48"/>
      <c r="X22" s="48"/>
      <c r="Y22" s="251"/>
      <c r="Z22">
        <f t="shared" si="7"/>
        <v>36</v>
      </c>
    </row>
    <row r="23" spans="1:26" ht="15">
      <c r="A23" s="43" t="s">
        <v>238</v>
      </c>
      <c r="B23" s="65" t="s">
        <v>155</v>
      </c>
      <c r="C23" s="65" t="s">
        <v>162</v>
      </c>
      <c r="D23" s="43"/>
      <c r="E23" s="43"/>
      <c r="F23" s="43">
        <v>1</v>
      </c>
      <c r="G23" s="43"/>
      <c r="H23" s="43">
        <f t="shared" si="4"/>
        <v>54</v>
      </c>
      <c r="I23" s="43">
        <v>36</v>
      </c>
      <c r="J23" s="43">
        <v>16</v>
      </c>
      <c r="K23" s="43"/>
      <c r="L23" s="43">
        <f t="shared" si="5"/>
        <v>18</v>
      </c>
      <c r="M23" s="43">
        <v>36</v>
      </c>
      <c r="N23" s="43"/>
      <c r="O23" s="89">
        <f t="shared" si="2"/>
        <v>36</v>
      </c>
      <c r="P23" s="43"/>
      <c r="Q23" s="43"/>
      <c r="R23" s="43"/>
      <c r="S23" s="48"/>
      <c r="T23" s="48"/>
      <c r="U23" s="48"/>
      <c r="V23" s="48"/>
      <c r="W23" s="48"/>
      <c r="X23" s="48"/>
      <c r="Y23" s="251"/>
      <c r="Z23">
        <f t="shared" si="7"/>
        <v>36</v>
      </c>
    </row>
    <row r="24" spans="1:26" ht="15">
      <c r="A24" s="43" t="s">
        <v>239</v>
      </c>
      <c r="B24" s="65" t="s">
        <v>156</v>
      </c>
      <c r="C24" s="65" t="s">
        <v>162</v>
      </c>
      <c r="D24" s="43"/>
      <c r="E24" s="43"/>
      <c r="F24" s="43">
        <v>1</v>
      </c>
      <c r="G24" s="43"/>
      <c r="H24" s="43">
        <f t="shared" si="4"/>
        <v>54</v>
      </c>
      <c r="I24" s="43">
        <v>36</v>
      </c>
      <c r="J24" s="43">
        <v>16</v>
      </c>
      <c r="K24" s="43"/>
      <c r="L24" s="43">
        <f t="shared" si="5"/>
        <v>18</v>
      </c>
      <c r="M24" s="43">
        <v>36</v>
      </c>
      <c r="N24" s="43"/>
      <c r="O24" s="89">
        <f t="shared" si="2"/>
        <v>36</v>
      </c>
      <c r="P24" s="43"/>
      <c r="Q24" s="43"/>
      <c r="R24" s="43"/>
      <c r="S24" s="48"/>
      <c r="T24" s="48"/>
      <c r="U24" s="48"/>
      <c r="V24" s="48"/>
      <c r="W24" s="48"/>
      <c r="X24" s="48"/>
      <c r="Y24" s="251"/>
      <c r="Z24">
        <f t="shared" si="7"/>
        <v>36</v>
      </c>
    </row>
    <row r="25" spans="1:26" ht="15">
      <c r="A25" s="43" t="s">
        <v>310</v>
      </c>
      <c r="B25" s="65" t="s">
        <v>311</v>
      </c>
      <c r="C25" s="65" t="s">
        <v>162</v>
      </c>
      <c r="D25" s="43"/>
      <c r="E25" s="43"/>
      <c r="F25" s="43">
        <v>2</v>
      </c>
      <c r="G25" s="43"/>
      <c r="H25" s="43">
        <f t="shared" si="4"/>
        <v>54</v>
      </c>
      <c r="I25" s="43">
        <v>36</v>
      </c>
      <c r="J25" s="43"/>
      <c r="K25" s="43"/>
      <c r="L25" s="43">
        <f t="shared" si="5"/>
        <v>18</v>
      </c>
      <c r="M25" s="43"/>
      <c r="N25" s="43">
        <v>36</v>
      </c>
      <c r="O25" s="89">
        <f t="shared" si="2"/>
        <v>36</v>
      </c>
      <c r="P25" s="43"/>
      <c r="Q25" s="43"/>
      <c r="R25" s="43"/>
      <c r="S25" s="48"/>
      <c r="T25" s="48"/>
      <c r="U25" s="48"/>
      <c r="V25" s="48"/>
      <c r="W25" s="48"/>
      <c r="X25" s="48"/>
      <c r="Y25" s="251"/>
      <c r="Z25">
        <f t="shared" si="7"/>
        <v>36</v>
      </c>
    </row>
    <row r="26" spans="1:26" ht="15">
      <c r="A26" s="89" t="s">
        <v>139</v>
      </c>
      <c r="B26" s="93" t="s">
        <v>157</v>
      </c>
      <c r="C26" s="93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4"/>
      <c r="T26" s="94"/>
      <c r="U26" s="94"/>
      <c r="V26" s="94"/>
      <c r="W26" s="94"/>
      <c r="X26" s="94"/>
      <c r="Y26" s="253"/>
      <c r="Z26">
        <f t="shared" si="7"/>
        <v>0</v>
      </c>
    </row>
    <row r="27" spans="1:25" ht="15">
      <c r="A27" s="43"/>
      <c r="B27" s="65"/>
      <c r="C27" s="6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89"/>
      <c r="P27" s="43"/>
      <c r="Q27" s="43"/>
      <c r="R27" s="99"/>
      <c r="S27" s="48"/>
      <c r="T27" s="48"/>
      <c r="U27" s="48"/>
      <c r="V27" s="48"/>
      <c r="W27" s="48"/>
      <c r="X27" s="48"/>
      <c r="Y27" s="251"/>
    </row>
    <row r="28" spans="1:25" ht="15">
      <c r="A28" s="43"/>
      <c r="B28" s="65"/>
      <c r="C28" s="65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99"/>
      <c r="S28" s="48"/>
      <c r="T28" s="48"/>
      <c r="U28" s="48"/>
      <c r="V28" s="48"/>
      <c r="W28" s="48"/>
      <c r="X28" s="48"/>
      <c r="Y28" s="251"/>
    </row>
    <row r="29" spans="1:26" ht="18.75">
      <c r="A29" s="278" t="s">
        <v>66</v>
      </c>
      <c r="B29" s="278"/>
      <c r="C29" s="85"/>
      <c r="D29" s="34"/>
      <c r="E29" s="34"/>
      <c r="F29" s="34"/>
      <c r="G29" s="34"/>
      <c r="H29" s="34">
        <f>H30+H35+H39</f>
        <v>3189</v>
      </c>
      <c r="I29" s="34">
        <f>I30+I35+I39</f>
        <v>2126</v>
      </c>
      <c r="J29" s="34">
        <f>J30+J35+J39</f>
        <v>1112</v>
      </c>
      <c r="K29" s="34">
        <f>K30+K35+K39</f>
        <v>60</v>
      </c>
      <c r="L29" s="34"/>
      <c r="M29" s="34"/>
      <c r="N29" s="34"/>
      <c r="O29" s="34">
        <v>0</v>
      </c>
      <c r="P29" s="34">
        <f>SUM(P30,P35,P39)</f>
        <v>540</v>
      </c>
      <c r="Q29" s="34">
        <f>SUM(Q30,Q35,Q39)</f>
        <v>346</v>
      </c>
      <c r="R29" s="100">
        <f>SUM(P29:Q29)</f>
        <v>886</v>
      </c>
      <c r="S29" s="34">
        <f>SUM(S30,S35,S39)</f>
        <v>504</v>
      </c>
      <c r="T29" s="34">
        <f>T30+T35+T39</f>
        <v>336</v>
      </c>
      <c r="U29" s="34">
        <f>SUM(S29:T29)</f>
        <v>840</v>
      </c>
      <c r="V29" s="34">
        <f>V30+V35+V39</f>
        <v>316</v>
      </c>
      <c r="W29" s="34">
        <f>W30+W35+W39</f>
        <v>84</v>
      </c>
      <c r="X29" s="34">
        <f>SUM(V29:W29)</f>
        <v>400</v>
      </c>
      <c r="Y29" s="254"/>
      <c r="Z29" s="58">
        <f>SUM(R29,U29,X29)</f>
        <v>2126</v>
      </c>
    </row>
    <row r="30" spans="1:26" ht="18.75" customHeight="1">
      <c r="A30" s="44" t="s">
        <v>4</v>
      </c>
      <c r="B30" s="45" t="s">
        <v>5</v>
      </c>
      <c r="C30" s="45"/>
      <c r="D30" s="31"/>
      <c r="E30" s="31"/>
      <c r="F30" s="31"/>
      <c r="G30" s="31"/>
      <c r="H30" s="32">
        <f aca="true" t="shared" si="8" ref="H30:W30">SUM(H31:H34)</f>
        <v>648</v>
      </c>
      <c r="I30" s="32">
        <f t="shared" si="8"/>
        <v>432</v>
      </c>
      <c r="J30" s="32">
        <f t="shared" si="8"/>
        <v>260</v>
      </c>
      <c r="K30" s="32">
        <f t="shared" si="8"/>
        <v>0</v>
      </c>
      <c r="L30" s="32"/>
      <c r="M30" s="32"/>
      <c r="N30" s="32"/>
      <c r="O30" s="32"/>
      <c r="P30" s="32">
        <f t="shared" si="8"/>
        <v>112</v>
      </c>
      <c r="Q30" s="32">
        <f t="shared" si="8"/>
        <v>80</v>
      </c>
      <c r="R30" s="32">
        <f>SUM(P30:Q30)</f>
        <v>192</v>
      </c>
      <c r="S30" s="32">
        <f t="shared" si="8"/>
        <v>58</v>
      </c>
      <c r="T30" s="32">
        <f t="shared" si="8"/>
        <v>82</v>
      </c>
      <c r="U30" s="32">
        <f>SUM(S30:T30)</f>
        <v>140</v>
      </c>
      <c r="V30" s="32">
        <f t="shared" si="8"/>
        <v>100</v>
      </c>
      <c r="W30" s="32">
        <f t="shared" si="8"/>
        <v>0</v>
      </c>
      <c r="X30" s="32">
        <f>SUM(V30:W30)</f>
        <v>100</v>
      </c>
      <c r="Y30" s="255"/>
      <c r="Z30" s="122">
        <f>SUM(R30,U30,X30)</f>
        <v>432</v>
      </c>
    </row>
    <row r="31" spans="1:26" ht="15.75">
      <c r="A31" s="4" t="s">
        <v>6</v>
      </c>
      <c r="B31" s="2" t="s">
        <v>7</v>
      </c>
      <c r="C31" s="2" t="s">
        <v>162</v>
      </c>
      <c r="D31" s="17"/>
      <c r="E31" s="17"/>
      <c r="F31" s="59">
        <v>7</v>
      </c>
      <c r="G31" s="17"/>
      <c r="H31" s="11">
        <f>I31/2+I31</f>
        <v>72</v>
      </c>
      <c r="I31" s="4">
        <v>48</v>
      </c>
      <c r="J31" s="4"/>
      <c r="K31" s="4"/>
      <c r="L31" s="4"/>
      <c r="M31" s="4"/>
      <c r="N31" s="4"/>
      <c r="O31" s="4"/>
      <c r="P31" s="4">
        <v>0</v>
      </c>
      <c r="Q31" s="4">
        <v>0</v>
      </c>
      <c r="R31" s="96">
        <f>SUM(P31:Q31)</f>
        <v>0</v>
      </c>
      <c r="S31" s="48">
        <v>0</v>
      </c>
      <c r="T31" s="48"/>
      <c r="U31" s="95">
        <f aca="true" t="shared" si="9" ref="U31:U84">SUM(S31:T31)</f>
        <v>0</v>
      </c>
      <c r="V31" s="48">
        <v>48</v>
      </c>
      <c r="W31" s="48">
        <v>0</v>
      </c>
      <c r="X31" s="95">
        <f aca="true" t="shared" si="10" ref="X31:X84">SUM(V31:W31)</f>
        <v>48</v>
      </c>
      <c r="Y31" s="256"/>
      <c r="Z31" s="58">
        <f aca="true" t="shared" si="11" ref="Z31:Z84">SUM(P31:Q31,S31,T31,V31,W31)</f>
        <v>48</v>
      </c>
    </row>
    <row r="32" spans="1:26" ht="15.75">
      <c r="A32" s="4" t="s">
        <v>8</v>
      </c>
      <c r="B32" s="2" t="s">
        <v>9</v>
      </c>
      <c r="C32" s="2" t="s">
        <v>162</v>
      </c>
      <c r="D32" s="17"/>
      <c r="E32" s="17"/>
      <c r="F32" s="11">
        <v>3</v>
      </c>
      <c r="G32" s="11"/>
      <c r="H32" s="11">
        <f>I32/2+I32</f>
        <v>72</v>
      </c>
      <c r="I32" s="4">
        <v>48</v>
      </c>
      <c r="J32" s="4"/>
      <c r="K32" s="4"/>
      <c r="L32" s="4"/>
      <c r="M32" s="4"/>
      <c r="N32" s="4"/>
      <c r="O32" s="4"/>
      <c r="P32" s="4">
        <v>48</v>
      </c>
      <c r="Q32" s="4"/>
      <c r="R32" s="96">
        <f aca="true" t="shared" si="12" ref="R32:R84">SUM(P32:Q32)</f>
        <v>48</v>
      </c>
      <c r="S32" s="48"/>
      <c r="T32" s="48"/>
      <c r="U32" s="95">
        <f t="shared" si="9"/>
        <v>0</v>
      </c>
      <c r="V32" s="48"/>
      <c r="W32" s="48"/>
      <c r="X32" s="95">
        <f t="shared" si="10"/>
        <v>0</v>
      </c>
      <c r="Y32" s="256"/>
      <c r="Z32" s="58">
        <f t="shared" si="11"/>
        <v>48</v>
      </c>
    </row>
    <row r="33" spans="1:27" ht="22.5" customHeight="1">
      <c r="A33" s="4" t="s">
        <v>10</v>
      </c>
      <c r="B33" s="2" t="s">
        <v>11</v>
      </c>
      <c r="C33" s="2" t="s">
        <v>177</v>
      </c>
      <c r="D33" s="11">
        <v>7</v>
      </c>
      <c r="E33" s="17"/>
      <c r="F33" s="59">
        <v>4.6</v>
      </c>
      <c r="G33" s="11"/>
      <c r="H33" s="11">
        <f>I33/2+I33</f>
        <v>252</v>
      </c>
      <c r="I33" s="4">
        <v>168</v>
      </c>
      <c r="J33" s="4">
        <v>100</v>
      </c>
      <c r="K33" s="4"/>
      <c r="L33" s="4"/>
      <c r="M33" s="4"/>
      <c r="N33" s="4"/>
      <c r="O33" s="4"/>
      <c r="P33" s="59">
        <v>32</v>
      </c>
      <c r="Q33" s="59">
        <v>34</v>
      </c>
      <c r="R33" s="96">
        <f t="shared" si="12"/>
        <v>66</v>
      </c>
      <c r="S33" s="48">
        <v>32</v>
      </c>
      <c r="T33" s="48">
        <v>44</v>
      </c>
      <c r="U33" s="95">
        <f t="shared" si="9"/>
        <v>76</v>
      </c>
      <c r="V33" s="48">
        <v>26</v>
      </c>
      <c r="W33" s="48"/>
      <c r="X33" s="95">
        <f t="shared" si="10"/>
        <v>26</v>
      </c>
      <c r="Y33" s="256"/>
      <c r="Z33" s="58">
        <f t="shared" si="11"/>
        <v>168</v>
      </c>
      <c r="AA33" s="101"/>
    </row>
    <row r="34" spans="1:26" ht="19.5" customHeight="1">
      <c r="A34" s="4" t="s">
        <v>12</v>
      </c>
      <c r="B34" s="2" t="s">
        <v>13</v>
      </c>
      <c r="C34" s="2" t="s">
        <v>162</v>
      </c>
      <c r="D34" s="17"/>
      <c r="E34" s="17"/>
      <c r="F34" s="59" t="s">
        <v>178</v>
      </c>
      <c r="G34" s="11"/>
      <c r="H34" s="11">
        <f>I34/2+I34</f>
        <v>252</v>
      </c>
      <c r="I34" s="4">
        <v>168</v>
      </c>
      <c r="J34" s="4">
        <v>160</v>
      </c>
      <c r="K34" s="4"/>
      <c r="L34" s="4"/>
      <c r="M34" s="4"/>
      <c r="N34" s="4"/>
      <c r="O34" s="4"/>
      <c r="P34" s="59">
        <v>32</v>
      </c>
      <c r="Q34" s="59">
        <v>46</v>
      </c>
      <c r="R34" s="96">
        <f t="shared" si="12"/>
        <v>78</v>
      </c>
      <c r="S34" s="48">
        <v>26</v>
      </c>
      <c r="T34" s="48">
        <v>38</v>
      </c>
      <c r="U34" s="95">
        <f t="shared" si="9"/>
        <v>64</v>
      </c>
      <c r="V34" s="48">
        <v>26</v>
      </c>
      <c r="W34" s="48"/>
      <c r="X34" s="95">
        <f t="shared" si="10"/>
        <v>26</v>
      </c>
      <c r="Y34" s="256"/>
      <c r="Z34" s="58">
        <f t="shared" si="11"/>
        <v>168</v>
      </c>
    </row>
    <row r="35" spans="1:26" ht="27.75" customHeight="1">
      <c r="A35" s="46" t="s">
        <v>14</v>
      </c>
      <c r="B35" s="46" t="s">
        <v>15</v>
      </c>
      <c r="C35" s="46"/>
      <c r="D35" s="31"/>
      <c r="E35" s="31"/>
      <c r="F35" s="31"/>
      <c r="G35" s="32"/>
      <c r="H35" s="32">
        <f aca="true" t="shared" si="13" ref="H35:W35">SUM(H36:H38)</f>
        <v>432</v>
      </c>
      <c r="I35" s="32">
        <f>SUM(I36:I38)</f>
        <v>288</v>
      </c>
      <c r="J35" s="32">
        <f t="shared" si="13"/>
        <v>104</v>
      </c>
      <c r="K35" s="32">
        <f t="shared" si="13"/>
        <v>0</v>
      </c>
      <c r="L35" s="32"/>
      <c r="M35" s="32"/>
      <c r="N35" s="32"/>
      <c r="O35" s="32"/>
      <c r="P35" s="32">
        <f t="shared" si="13"/>
        <v>134</v>
      </c>
      <c r="Q35" s="32">
        <f t="shared" si="13"/>
        <v>82</v>
      </c>
      <c r="R35" s="97">
        <f t="shared" si="12"/>
        <v>216</v>
      </c>
      <c r="S35" s="32">
        <f t="shared" si="13"/>
        <v>0</v>
      </c>
      <c r="T35" s="32">
        <f t="shared" si="13"/>
        <v>72</v>
      </c>
      <c r="U35" s="32">
        <f t="shared" si="9"/>
        <v>72</v>
      </c>
      <c r="V35" s="32">
        <f t="shared" si="13"/>
        <v>0</v>
      </c>
      <c r="W35" s="32">
        <f t="shared" si="13"/>
        <v>0</v>
      </c>
      <c r="X35" s="32">
        <f t="shared" si="10"/>
        <v>0</v>
      </c>
      <c r="Y35" s="255"/>
      <c r="Z35" s="112">
        <f>SUM(R35,U35,X35)</f>
        <v>288</v>
      </c>
    </row>
    <row r="36" spans="1:26" ht="15.75">
      <c r="A36" s="6" t="s">
        <v>16</v>
      </c>
      <c r="B36" s="2" t="s">
        <v>17</v>
      </c>
      <c r="C36" s="2" t="s">
        <v>161</v>
      </c>
      <c r="D36" s="11">
        <v>4</v>
      </c>
      <c r="E36" s="17"/>
      <c r="F36" s="11"/>
      <c r="G36" s="11"/>
      <c r="H36" s="11">
        <f>I36*1.5</f>
        <v>213</v>
      </c>
      <c r="I36" s="4">
        <v>142</v>
      </c>
      <c r="J36" s="4">
        <v>60</v>
      </c>
      <c r="K36" s="4"/>
      <c r="L36" s="4"/>
      <c r="M36" s="4"/>
      <c r="N36" s="4"/>
      <c r="O36" s="4"/>
      <c r="P36" s="4">
        <v>90</v>
      </c>
      <c r="Q36" s="4">
        <v>52</v>
      </c>
      <c r="R36" s="96">
        <f t="shared" si="12"/>
        <v>142</v>
      </c>
      <c r="S36" s="48"/>
      <c r="T36" s="48"/>
      <c r="U36" s="95">
        <f t="shared" si="9"/>
        <v>0</v>
      </c>
      <c r="V36" s="48"/>
      <c r="W36" s="48"/>
      <c r="X36" s="95">
        <f t="shared" si="10"/>
        <v>0</v>
      </c>
      <c r="Y36" s="256"/>
      <c r="Z36" s="58">
        <f t="shared" si="11"/>
        <v>142</v>
      </c>
    </row>
    <row r="37" spans="1:26" ht="15.75">
      <c r="A37" s="6" t="s">
        <v>18</v>
      </c>
      <c r="B37" s="2" t="s">
        <v>19</v>
      </c>
      <c r="C37" s="2" t="s">
        <v>162</v>
      </c>
      <c r="D37" s="17"/>
      <c r="E37" s="17"/>
      <c r="F37" s="11">
        <v>4</v>
      </c>
      <c r="G37" s="11"/>
      <c r="H37" s="11">
        <f>I37*1.5</f>
        <v>111</v>
      </c>
      <c r="I37" s="4">
        <v>74</v>
      </c>
      <c r="J37" s="4">
        <v>20</v>
      </c>
      <c r="K37" s="4"/>
      <c r="L37" s="4"/>
      <c r="M37" s="4"/>
      <c r="N37" s="4"/>
      <c r="O37" s="4"/>
      <c r="P37" s="4">
        <v>44</v>
      </c>
      <c r="Q37" s="4">
        <v>30</v>
      </c>
      <c r="R37" s="96">
        <f t="shared" si="12"/>
        <v>74</v>
      </c>
      <c r="S37" s="48"/>
      <c r="T37" s="48"/>
      <c r="U37" s="95">
        <f t="shared" si="9"/>
        <v>0</v>
      </c>
      <c r="V37" s="48"/>
      <c r="W37" s="48"/>
      <c r="X37" s="95">
        <f t="shared" si="10"/>
        <v>0</v>
      </c>
      <c r="Y37" s="256"/>
      <c r="Z37" s="58">
        <f t="shared" si="11"/>
        <v>74</v>
      </c>
    </row>
    <row r="38" spans="1:26" ht="18.75" customHeight="1">
      <c r="A38" s="6" t="s">
        <v>20</v>
      </c>
      <c r="B38" s="2" t="s">
        <v>21</v>
      </c>
      <c r="C38" s="2" t="s">
        <v>162</v>
      </c>
      <c r="D38" s="17"/>
      <c r="E38" s="17"/>
      <c r="F38" s="59">
        <v>6</v>
      </c>
      <c r="G38" s="17"/>
      <c r="H38" s="11">
        <f>I38*1.5</f>
        <v>108</v>
      </c>
      <c r="I38" s="4">
        <v>72</v>
      </c>
      <c r="J38" s="4">
        <v>24</v>
      </c>
      <c r="K38" s="4"/>
      <c r="L38" s="4"/>
      <c r="M38" s="4"/>
      <c r="N38" s="4"/>
      <c r="O38" s="4"/>
      <c r="P38" s="4"/>
      <c r="Q38" s="4"/>
      <c r="R38" s="96">
        <f t="shared" si="12"/>
        <v>0</v>
      </c>
      <c r="S38" s="48"/>
      <c r="T38" s="48">
        <v>72</v>
      </c>
      <c r="U38" s="95">
        <f t="shared" si="9"/>
        <v>72</v>
      </c>
      <c r="V38" s="48"/>
      <c r="W38" s="48"/>
      <c r="X38" s="95">
        <f t="shared" si="10"/>
        <v>0</v>
      </c>
      <c r="Y38" s="256"/>
      <c r="Z38" s="58">
        <f t="shared" si="11"/>
        <v>72</v>
      </c>
    </row>
    <row r="39" spans="1:26" ht="15.75">
      <c r="A39" s="29" t="s">
        <v>22</v>
      </c>
      <c r="B39" s="30" t="s">
        <v>23</v>
      </c>
      <c r="C39" s="30"/>
      <c r="D39" s="31"/>
      <c r="E39" s="31"/>
      <c r="F39" s="31"/>
      <c r="G39" s="31"/>
      <c r="H39" s="32">
        <f aca="true" t="shared" si="14" ref="H39:W39">H40+H51</f>
        <v>2109</v>
      </c>
      <c r="I39" s="32">
        <f t="shared" si="14"/>
        <v>1406</v>
      </c>
      <c r="J39" s="32">
        <f t="shared" si="14"/>
        <v>748</v>
      </c>
      <c r="K39" s="32">
        <f t="shared" si="14"/>
        <v>60</v>
      </c>
      <c r="L39" s="32"/>
      <c r="M39" s="32"/>
      <c r="N39" s="32"/>
      <c r="O39" s="32"/>
      <c r="P39" s="32">
        <f t="shared" si="14"/>
        <v>294</v>
      </c>
      <c r="Q39" s="32">
        <f>SUM(Q40,Q51)</f>
        <v>184</v>
      </c>
      <c r="R39" s="98">
        <f t="shared" si="12"/>
        <v>478</v>
      </c>
      <c r="S39" s="32">
        <f t="shared" si="14"/>
        <v>446</v>
      </c>
      <c r="T39" s="32">
        <f t="shared" si="14"/>
        <v>182</v>
      </c>
      <c r="U39" s="32">
        <f t="shared" si="9"/>
        <v>628</v>
      </c>
      <c r="V39" s="32">
        <f t="shared" si="14"/>
        <v>216</v>
      </c>
      <c r="W39" s="32">
        <f t="shared" si="14"/>
        <v>84</v>
      </c>
      <c r="X39" s="32">
        <f t="shared" si="10"/>
        <v>300</v>
      </c>
      <c r="Y39" s="255"/>
      <c r="Z39" s="58">
        <f>SUM(R39,U39,X39)</f>
        <v>1406</v>
      </c>
    </row>
    <row r="40" spans="1:26" ht="20.25" customHeight="1">
      <c r="A40" s="24" t="s">
        <v>24</v>
      </c>
      <c r="B40" s="33" t="s">
        <v>25</v>
      </c>
      <c r="C40" s="33"/>
      <c r="D40" s="22"/>
      <c r="E40" s="22"/>
      <c r="F40" s="22"/>
      <c r="G40" s="22"/>
      <c r="H40" s="23">
        <f aca="true" t="shared" si="15" ref="H40:W40">SUM(H41:H50)</f>
        <v>1080</v>
      </c>
      <c r="I40" s="23">
        <f>SUM(I41:I50)</f>
        <v>720</v>
      </c>
      <c r="J40" s="23">
        <f t="shared" si="15"/>
        <v>362</v>
      </c>
      <c r="K40" s="23">
        <f t="shared" si="15"/>
        <v>0</v>
      </c>
      <c r="L40" s="23"/>
      <c r="M40" s="23"/>
      <c r="N40" s="23"/>
      <c r="O40" s="23"/>
      <c r="P40" s="23">
        <f t="shared" si="15"/>
        <v>186</v>
      </c>
      <c r="Q40" s="23">
        <f t="shared" si="15"/>
        <v>76</v>
      </c>
      <c r="R40" s="96">
        <f t="shared" si="12"/>
        <v>262</v>
      </c>
      <c r="S40" s="23">
        <f t="shared" si="15"/>
        <v>338</v>
      </c>
      <c r="T40" s="23">
        <f t="shared" si="15"/>
        <v>72</v>
      </c>
      <c r="U40" s="95">
        <f t="shared" si="9"/>
        <v>410</v>
      </c>
      <c r="V40" s="23">
        <f t="shared" si="15"/>
        <v>0</v>
      </c>
      <c r="W40" s="23">
        <f t="shared" si="15"/>
        <v>48</v>
      </c>
      <c r="X40" s="95">
        <f t="shared" si="10"/>
        <v>48</v>
      </c>
      <c r="Y40" s="256"/>
      <c r="Z40" s="112">
        <f>SUM(Z41:Z50)</f>
        <v>720</v>
      </c>
    </row>
    <row r="41" spans="1:26" ht="32.25" customHeight="1">
      <c r="A41" s="6" t="s">
        <v>26</v>
      </c>
      <c r="B41" s="2" t="s">
        <v>126</v>
      </c>
      <c r="C41" s="2" t="s">
        <v>161</v>
      </c>
      <c r="D41" s="15">
        <v>3</v>
      </c>
      <c r="E41" s="15"/>
      <c r="F41" s="15"/>
      <c r="G41" s="15"/>
      <c r="H41" s="4">
        <f>I41*1.5</f>
        <v>129</v>
      </c>
      <c r="I41" s="6">
        <v>86</v>
      </c>
      <c r="J41" s="6">
        <v>46</v>
      </c>
      <c r="K41" s="6"/>
      <c r="L41" s="6"/>
      <c r="M41" s="6"/>
      <c r="N41" s="6"/>
      <c r="O41" s="6"/>
      <c r="P41" s="6">
        <v>86</v>
      </c>
      <c r="Q41" s="6"/>
      <c r="R41" s="96">
        <f t="shared" si="12"/>
        <v>86</v>
      </c>
      <c r="S41" s="48"/>
      <c r="T41" s="48"/>
      <c r="U41" s="95">
        <f t="shared" si="9"/>
        <v>0</v>
      </c>
      <c r="V41" s="48"/>
      <c r="W41" s="48"/>
      <c r="X41" s="95">
        <f t="shared" si="10"/>
        <v>0</v>
      </c>
      <c r="Y41" s="256"/>
      <c r="Z41" s="58">
        <f t="shared" si="11"/>
        <v>86</v>
      </c>
    </row>
    <row r="42" spans="1:26" ht="15.75">
      <c r="A42" s="6" t="s">
        <v>27</v>
      </c>
      <c r="B42" s="2" t="s">
        <v>28</v>
      </c>
      <c r="C42" s="2" t="s">
        <v>161</v>
      </c>
      <c r="D42" s="15">
        <v>4</v>
      </c>
      <c r="E42" s="15"/>
      <c r="F42" s="15"/>
      <c r="G42" s="15"/>
      <c r="H42" s="4">
        <f>I42*1.5</f>
        <v>114</v>
      </c>
      <c r="I42" s="4">
        <v>76</v>
      </c>
      <c r="J42" s="4">
        <v>30</v>
      </c>
      <c r="K42" s="4"/>
      <c r="L42" s="4"/>
      <c r="M42" s="4"/>
      <c r="N42" s="4"/>
      <c r="O42" s="4"/>
      <c r="P42" s="4"/>
      <c r="Q42" s="4">
        <v>76</v>
      </c>
      <c r="R42" s="96">
        <f t="shared" si="12"/>
        <v>76</v>
      </c>
      <c r="S42" s="48"/>
      <c r="T42" s="48"/>
      <c r="U42" s="95">
        <f t="shared" si="9"/>
        <v>0</v>
      </c>
      <c r="V42" s="48"/>
      <c r="W42" s="48"/>
      <c r="X42" s="95">
        <f t="shared" si="10"/>
        <v>0</v>
      </c>
      <c r="Y42" s="256"/>
      <c r="Z42" s="58">
        <f t="shared" si="11"/>
        <v>76</v>
      </c>
    </row>
    <row r="43" spans="1:26" ht="15.75">
      <c r="A43" s="6" t="s">
        <v>29</v>
      </c>
      <c r="B43" s="2" t="s">
        <v>30</v>
      </c>
      <c r="C43" s="2" t="s">
        <v>161</v>
      </c>
      <c r="D43" s="15">
        <v>5</v>
      </c>
      <c r="E43" s="15"/>
      <c r="F43" s="15"/>
      <c r="G43" s="15"/>
      <c r="H43" s="4">
        <f aca="true" t="shared" si="16" ref="H43:H50">I43*1.5</f>
        <v>108</v>
      </c>
      <c r="I43" s="4">
        <v>72</v>
      </c>
      <c r="J43" s="4">
        <v>36</v>
      </c>
      <c r="K43" s="4"/>
      <c r="L43" s="4"/>
      <c r="M43" s="4"/>
      <c r="N43" s="4"/>
      <c r="O43" s="4"/>
      <c r="P43" s="4"/>
      <c r="Q43" s="4"/>
      <c r="R43" s="96">
        <f t="shared" si="12"/>
        <v>0</v>
      </c>
      <c r="S43" s="48">
        <v>72</v>
      </c>
      <c r="T43" s="48"/>
      <c r="U43" s="95">
        <f t="shared" si="9"/>
        <v>72</v>
      </c>
      <c r="V43" s="48"/>
      <c r="W43" s="48"/>
      <c r="X43" s="95">
        <f t="shared" si="10"/>
        <v>0</v>
      </c>
      <c r="Y43" s="256"/>
      <c r="Z43" s="58">
        <f t="shared" si="11"/>
        <v>72</v>
      </c>
    </row>
    <row r="44" spans="1:26" ht="35.25" customHeight="1">
      <c r="A44" s="6" t="s">
        <v>31</v>
      </c>
      <c r="B44" s="2" t="s">
        <v>32</v>
      </c>
      <c r="C44" s="2" t="s">
        <v>162</v>
      </c>
      <c r="D44" s="15"/>
      <c r="E44" s="15"/>
      <c r="F44" s="15">
        <v>5</v>
      </c>
      <c r="G44" s="15"/>
      <c r="H44" s="4">
        <f t="shared" si="16"/>
        <v>81</v>
      </c>
      <c r="I44" s="6">
        <v>54</v>
      </c>
      <c r="J44" s="6">
        <v>10</v>
      </c>
      <c r="K44" s="6"/>
      <c r="L44" s="6"/>
      <c r="M44" s="6"/>
      <c r="N44" s="6"/>
      <c r="O44" s="6"/>
      <c r="P44" s="6"/>
      <c r="Q44" s="6"/>
      <c r="R44" s="96">
        <f t="shared" si="12"/>
        <v>0</v>
      </c>
      <c r="S44" s="48">
        <v>54</v>
      </c>
      <c r="T44" s="48"/>
      <c r="U44" s="95">
        <f t="shared" si="9"/>
        <v>54</v>
      </c>
      <c r="V44" s="48"/>
      <c r="W44" s="48"/>
      <c r="X44" s="95">
        <f t="shared" si="10"/>
        <v>0</v>
      </c>
      <c r="Y44" s="256"/>
      <c r="Z44" s="58">
        <f t="shared" si="11"/>
        <v>54</v>
      </c>
    </row>
    <row r="45" spans="1:26" ht="15.75">
      <c r="A45" s="6" t="s">
        <v>33</v>
      </c>
      <c r="B45" s="2" t="s">
        <v>127</v>
      </c>
      <c r="C45" s="2" t="s">
        <v>162</v>
      </c>
      <c r="D45" s="15"/>
      <c r="E45" s="15"/>
      <c r="F45" s="15">
        <v>6</v>
      </c>
      <c r="G45" s="15"/>
      <c r="H45" s="4">
        <f t="shared" si="16"/>
        <v>108</v>
      </c>
      <c r="I45" s="6">
        <v>72</v>
      </c>
      <c r="J45" s="6">
        <v>30</v>
      </c>
      <c r="K45" s="6"/>
      <c r="L45" s="6"/>
      <c r="M45" s="6"/>
      <c r="N45" s="6"/>
      <c r="O45" s="6"/>
      <c r="P45" s="6"/>
      <c r="Q45" s="6"/>
      <c r="R45" s="96">
        <f t="shared" si="12"/>
        <v>0</v>
      </c>
      <c r="S45" s="48"/>
      <c r="T45" s="48">
        <v>72</v>
      </c>
      <c r="U45" s="95">
        <f t="shared" si="9"/>
        <v>72</v>
      </c>
      <c r="V45" s="48"/>
      <c r="W45" s="48"/>
      <c r="X45" s="95">
        <f t="shared" si="10"/>
        <v>0</v>
      </c>
      <c r="Y45" s="256"/>
      <c r="Z45" s="58">
        <f t="shared" si="11"/>
        <v>72</v>
      </c>
    </row>
    <row r="46" spans="1:26" ht="18.75" customHeight="1">
      <c r="A46" s="6" t="s">
        <v>34</v>
      </c>
      <c r="B46" s="2" t="s">
        <v>35</v>
      </c>
      <c r="C46" s="2" t="s">
        <v>162</v>
      </c>
      <c r="D46" s="15"/>
      <c r="E46" s="15"/>
      <c r="F46" s="15">
        <v>3</v>
      </c>
      <c r="G46" s="15"/>
      <c r="H46" s="4">
        <f t="shared" si="16"/>
        <v>150</v>
      </c>
      <c r="I46" s="6">
        <v>100</v>
      </c>
      <c r="J46" s="6">
        <v>60</v>
      </c>
      <c r="K46" s="6"/>
      <c r="L46" s="6"/>
      <c r="M46" s="6"/>
      <c r="N46" s="6"/>
      <c r="O46" s="6"/>
      <c r="P46" s="59">
        <v>100</v>
      </c>
      <c r="Q46" s="59"/>
      <c r="R46" s="96">
        <f t="shared" si="12"/>
        <v>100</v>
      </c>
      <c r="S46" s="48"/>
      <c r="T46" s="48"/>
      <c r="U46" s="95">
        <f t="shared" si="9"/>
        <v>0</v>
      </c>
      <c r="V46" s="48"/>
      <c r="W46" s="48"/>
      <c r="X46" s="95">
        <f t="shared" si="10"/>
        <v>0</v>
      </c>
      <c r="Y46" s="256"/>
      <c r="Z46" s="58">
        <f t="shared" si="11"/>
        <v>100</v>
      </c>
    </row>
    <row r="47" spans="1:26" ht="18.75" customHeight="1">
      <c r="A47" s="6" t="s">
        <v>36</v>
      </c>
      <c r="B47" s="2" t="s">
        <v>128</v>
      </c>
      <c r="C47" s="2" t="s">
        <v>161</v>
      </c>
      <c r="D47" s="15">
        <v>5</v>
      </c>
      <c r="E47" s="74"/>
      <c r="F47" s="16"/>
      <c r="G47" s="16"/>
      <c r="H47" s="4">
        <f t="shared" si="16"/>
        <v>141</v>
      </c>
      <c r="I47" s="6">
        <v>94</v>
      </c>
      <c r="J47" s="6">
        <v>48</v>
      </c>
      <c r="K47" s="6"/>
      <c r="L47" s="6"/>
      <c r="M47" s="6"/>
      <c r="N47" s="6"/>
      <c r="O47" s="6"/>
      <c r="P47" s="4"/>
      <c r="Q47" s="4"/>
      <c r="R47" s="96">
        <f t="shared" si="12"/>
        <v>0</v>
      </c>
      <c r="S47" s="48">
        <v>94</v>
      </c>
      <c r="T47" s="48"/>
      <c r="U47" s="95">
        <f t="shared" si="9"/>
        <v>94</v>
      </c>
      <c r="V47" s="48"/>
      <c r="W47" s="48"/>
      <c r="X47" s="95">
        <f t="shared" si="10"/>
        <v>0</v>
      </c>
      <c r="Y47" s="256"/>
      <c r="Z47" s="58">
        <f t="shared" si="11"/>
        <v>94</v>
      </c>
    </row>
    <row r="48" spans="1:26" ht="15.75">
      <c r="A48" s="6" t="s">
        <v>37</v>
      </c>
      <c r="B48" s="2" t="s">
        <v>38</v>
      </c>
      <c r="C48" s="2" t="s">
        <v>161</v>
      </c>
      <c r="D48" s="15">
        <v>5</v>
      </c>
      <c r="E48" s="16"/>
      <c r="F48" s="74"/>
      <c r="G48" s="16"/>
      <c r="H48" s="4">
        <f t="shared" si="16"/>
        <v>75</v>
      </c>
      <c r="I48" s="6">
        <v>50</v>
      </c>
      <c r="J48" s="6">
        <v>36</v>
      </c>
      <c r="K48" s="6"/>
      <c r="L48" s="6"/>
      <c r="M48" s="6"/>
      <c r="N48" s="6"/>
      <c r="O48" s="6"/>
      <c r="P48" s="4"/>
      <c r="Q48" s="4"/>
      <c r="R48" s="96">
        <f t="shared" si="12"/>
        <v>0</v>
      </c>
      <c r="S48" s="48">
        <v>50</v>
      </c>
      <c r="T48" s="48"/>
      <c r="U48" s="95">
        <f t="shared" si="9"/>
        <v>50</v>
      </c>
      <c r="V48" s="48"/>
      <c r="W48" s="48"/>
      <c r="X48" s="95">
        <f t="shared" si="10"/>
        <v>0</v>
      </c>
      <c r="Y48" s="256"/>
      <c r="Z48" s="58">
        <f t="shared" si="11"/>
        <v>50</v>
      </c>
    </row>
    <row r="49" spans="1:26" ht="15.75">
      <c r="A49" s="6" t="s">
        <v>39</v>
      </c>
      <c r="B49" s="2" t="s">
        <v>129</v>
      </c>
      <c r="C49" s="2" t="s">
        <v>162</v>
      </c>
      <c r="D49" s="16"/>
      <c r="E49" s="16"/>
      <c r="F49" s="74">
        <v>8</v>
      </c>
      <c r="G49" s="16"/>
      <c r="H49" s="4">
        <f t="shared" si="16"/>
        <v>72</v>
      </c>
      <c r="I49" s="6">
        <v>48</v>
      </c>
      <c r="J49" s="6">
        <v>18</v>
      </c>
      <c r="K49" s="6"/>
      <c r="L49" s="6"/>
      <c r="M49" s="6"/>
      <c r="N49" s="6"/>
      <c r="O49" s="6"/>
      <c r="P49" s="4"/>
      <c r="Q49" s="4"/>
      <c r="R49" s="96">
        <f t="shared" si="12"/>
        <v>0</v>
      </c>
      <c r="S49" s="48"/>
      <c r="T49" s="48"/>
      <c r="U49" s="95">
        <f t="shared" si="9"/>
        <v>0</v>
      </c>
      <c r="V49" s="48"/>
      <c r="W49" s="48">
        <v>48</v>
      </c>
      <c r="X49" s="95">
        <f t="shared" si="10"/>
        <v>48</v>
      </c>
      <c r="Y49" s="256"/>
      <c r="Z49" s="58">
        <f t="shared" si="11"/>
        <v>48</v>
      </c>
    </row>
    <row r="50" spans="1:26" ht="15.75">
      <c r="A50" s="6" t="s">
        <v>74</v>
      </c>
      <c r="B50" s="2" t="s">
        <v>40</v>
      </c>
      <c r="C50" s="2" t="s">
        <v>162</v>
      </c>
      <c r="D50" s="16"/>
      <c r="E50" s="16"/>
      <c r="F50" s="74">
        <v>5</v>
      </c>
      <c r="G50" s="16"/>
      <c r="H50" s="4">
        <f t="shared" si="16"/>
        <v>102</v>
      </c>
      <c r="I50" s="6">
        <v>68</v>
      </c>
      <c r="J50" s="6">
        <v>48</v>
      </c>
      <c r="K50" s="6"/>
      <c r="L50" s="6"/>
      <c r="M50" s="6"/>
      <c r="N50" s="6"/>
      <c r="O50" s="6"/>
      <c r="P50" s="4"/>
      <c r="Q50" s="4"/>
      <c r="R50" s="96">
        <f t="shared" si="12"/>
        <v>0</v>
      </c>
      <c r="S50" s="48">
        <v>68</v>
      </c>
      <c r="T50" s="48"/>
      <c r="U50" s="95">
        <f t="shared" si="9"/>
        <v>68</v>
      </c>
      <c r="V50" s="48"/>
      <c r="W50" s="48"/>
      <c r="X50" s="95">
        <f t="shared" si="10"/>
        <v>0</v>
      </c>
      <c r="Y50" s="256"/>
      <c r="Z50" s="58">
        <f t="shared" si="11"/>
        <v>68</v>
      </c>
    </row>
    <row r="51" spans="1:26" ht="15.75">
      <c r="A51" s="26" t="s">
        <v>41</v>
      </c>
      <c r="B51" s="27" t="s">
        <v>42</v>
      </c>
      <c r="C51" s="27"/>
      <c r="D51" s="28"/>
      <c r="E51" s="28"/>
      <c r="F51" s="28"/>
      <c r="G51" s="28"/>
      <c r="H51" s="28">
        <f>SUM(H52,H57,H62,H66)</f>
        <v>1029</v>
      </c>
      <c r="I51" s="28">
        <f>SUM(I52,I57,I62,I66)</f>
        <v>686</v>
      </c>
      <c r="J51" s="28">
        <f>SUM(J52,J57,J62,J66)</f>
        <v>386</v>
      </c>
      <c r="K51" s="28">
        <f>SUM(K52,K57,K62,K66)</f>
        <v>60</v>
      </c>
      <c r="L51" s="28"/>
      <c r="M51" s="28"/>
      <c r="N51" s="28"/>
      <c r="O51" s="28"/>
      <c r="P51" s="28">
        <f>SUM(P52,P57,P62,P66)</f>
        <v>108</v>
      </c>
      <c r="Q51" s="28">
        <f>SUM(Q52,Q57,Q62,Q66)</f>
        <v>108</v>
      </c>
      <c r="R51" s="96">
        <f t="shared" si="12"/>
        <v>216</v>
      </c>
      <c r="S51" s="28">
        <f>SUM(S52,S57,S62,S66)</f>
        <v>108</v>
      </c>
      <c r="T51" s="28">
        <f>SUM(T52,T57,T62,T66)</f>
        <v>110</v>
      </c>
      <c r="U51" s="95">
        <f t="shared" si="9"/>
        <v>218</v>
      </c>
      <c r="V51" s="28">
        <f>V52+V57+V62+V66</f>
        <v>216</v>
      </c>
      <c r="W51" s="28">
        <f>W52+W57+W62+W66</f>
        <v>36</v>
      </c>
      <c r="X51" s="95">
        <f t="shared" si="10"/>
        <v>252</v>
      </c>
      <c r="Y51" s="256"/>
      <c r="Z51" s="58">
        <f>SUM(R51,U51,X51)</f>
        <v>686</v>
      </c>
    </row>
    <row r="52" spans="1:26" ht="15.75">
      <c r="A52" s="18" t="s">
        <v>43</v>
      </c>
      <c r="B52" s="18" t="s">
        <v>135</v>
      </c>
      <c r="C52" s="18"/>
      <c r="D52" s="75"/>
      <c r="E52" s="19"/>
      <c r="F52" s="19"/>
      <c r="G52" s="19"/>
      <c r="H52" s="20">
        <f aca="true" t="shared" si="17" ref="H52:T52">SUM(H53:H54)</f>
        <v>327</v>
      </c>
      <c r="I52" s="20">
        <f>SUM(I53:I54)</f>
        <v>218</v>
      </c>
      <c r="J52" s="20">
        <f t="shared" si="17"/>
        <v>108</v>
      </c>
      <c r="K52" s="20">
        <f t="shared" si="17"/>
        <v>30</v>
      </c>
      <c r="L52" s="20"/>
      <c r="M52" s="20"/>
      <c r="N52" s="20"/>
      <c r="O52" s="20"/>
      <c r="P52" s="20">
        <f t="shared" si="17"/>
        <v>0</v>
      </c>
      <c r="Q52" s="20">
        <f t="shared" si="17"/>
        <v>0</v>
      </c>
      <c r="R52" s="96">
        <f t="shared" si="12"/>
        <v>0</v>
      </c>
      <c r="S52" s="20">
        <f t="shared" si="17"/>
        <v>108</v>
      </c>
      <c r="T52" s="20">
        <f t="shared" si="17"/>
        <v>110</v>
      </c>
      <c r="U52" s="95">
        <f t="shared" si="9"/>
        <v>218</v>
      </c>
      <c r="V52" s="20">
        <f>SUM(V53:V54)</f>
        <v>0</v>
      </c>
      <c r="W52" s="20">
        <f>SUM(W53,W54)</f>
        <v>0</v>
      </c>
      <c r="X52" s="95">
        <f t="shared" si="10"/>
        <v>0</v>
      </c>
      <c r="Y52" s="256"/>
      <c r="Z52" s="58">
        <f t="shared" si="11"/>
        <v>218</v>
      </c>
    </row>
    <row r="53" spans="1:26" ht="19.5" customHeight="1">
      <c r="A53" s="7" t="s">
        <v>44</v>
      </c>
      <c r="B53" s="1" t="s">
        <v>130</v>
      </c>
      <c r="C53" s="1" t="s">
        <v>161</v>
      </c>
      <c r="D53" s="74">
        <v>5</v>
      </c>
      <c r="E53" s="15"/>
      <c r="F53" s="16"/>
      <c r="G53" s="16"/>
      <c r="H53" s="6">
        <f>I53*1.5</f>
        <v>162</v>
      </c>
      <c r="I53" s="6">
        <v>108</v>
      </c>
      <c r="J53" s="6">
        <v>60</v>
      </c>
      <c r="K53" s="4">
        <v>30</v>
      </c>
      <c r="L53" s="4"/>
      <c r="M53" s="4"/>
      <c r="N53" s="4"/>
      <c r="O53" s="4"/>
      <c r="P53" s="4"/>
      <c r="Q53" s="4"/>
      <c r="R53" s="96">
        <f t="shared" si="12"/>
        <v>0</v>
      </c>
      <c r="S53" s="48">
        <v>108</v>
      </c>
      <c r="T53" s="48"/>
      <c r="U53" s="95">
        <f t="shared" si="9"/>
        <v>108</v>
      </c>
      <c r="V53" s="48"/>
      <c r="W53" s="48"/>
      <c r="X53" s="95">
        <f t="shared" si="10"/>
        <v>0</v>
      </c>
      <c r="Y53" s="256"/>
      <c r="Z53" s="58">
        <f t="shared" si="11"/>
        <v>108</v>
      </c>
    </row>
    <row r="54" spans="1:26" ht="15.75">
      <c r="A54" s="7" t="s">
        <v>45</v>
      </c>
      <c r="B54" s="12" t="s">
        <v>131</v>
      </c>
      <c r="C54" s="12" t="s">
        <v>161</v>
      </c>
      <c r="D54" s="74">
        <v>6</v>
      </c>
      <c r="E54" s="15">
        <v>6</v>
      </c>
      <c r="F54" s="16"/>
      <c r="G54" s="16"/>
      <c r="H54" s="6">
        <f>I54*1.5</f>
        <v>165</v>
      </c>
      <c r="I54" s="6">
        <v>110</v>
      </c>
      <c r="J54" s="6">
        <v>48</v>
      </c>
      <c r="K54" s="6"/>
      <c r="L54" s="6"/>
      <c r="M54" s="6"/>
      <c r="N54" s="6"/>
      <c r="O54" s="6"/>
      <c r="P54" s="6"/>
      <c r="Q54" s="6"/>
      <c r="R54" s="96">
        <f t="shared" si="12"/>
        <v>0</v>
      </c>
      <c r="S54" s="48"/>
      <c r="T54" s="48">
        <v>110</v>
      </c>
      <c r="U54" s="95">
        <f t="shared" si="9"/>
        <v>110</v>
      </c>
      <c r="V54" s="48"/>
      <c r="W54" s="48"/>
      <c r="X54" s="95">
        <f t="shared" si="10"/>
        <v>0</v>
      </c>
      <c r="Y54" s="256"/>
      <c r="Z54" s="58">
        <f t="shared" si="11"/>
        <v>110</v>
      </c>
    </row>
    <row r="55" spans="1:26" ht="15.75">
      <c r="A55" s="7" t="s">
        <v>113</v>
      </c>
      <c r="B55" s="12" t="s">
        <v>71</v>
      </c>
      <c r="C55" s="12"/>
      <c r="D55" s="74"/>
      <c r="E55" s="16"/>
      <c r="F55" s="16"/>
      <c r="G55" s="16"/>
      <c r="H55" s="6"/>
      <c r="I55" s="6">
        <v>72</v>
      </c>
      <c r="J55" s="6"/>
      <c r="K55" s="6"/>
      <c r="L55" s="6"/>
      <c r="M55" s="6"/>
      <c r="N55" s="6"/>
      <c r="O55" s="6"/>
      <c r="P55" s="6"/>
      <c r="Q55" s="6"/>
      <c r="R55" s="96">
        <f t="shared" si="12"/>
        <v>0</v>
      </c>
      <c r="S55" s="48"/>
      <c r="T55" s="48"/>
      <c r="U55" s="95">
        <f t="shared" si="9"/>
        <v>0</v>
      </c>
      <c r="V55" s="69">
        <v>72</v>
      </c>
      <c r="W55" s="48"/>
      <c r="X55" s="95">
        <f t="shared" si="10"/>
        <v>72</v>
      </c>
      <c r="Y55" s="256"/>
      <c r="Z55" s="58">
        <f t="shared" si="11"/>
        <v>72</v>
      </c>
    </row>
    <row r="56" spans="1:26" ht="15.75">
      <c r="A56" s="7" t="s">
        <v>114</v>
      </c>
      <c r="B56" s="12" t="s">
        <v>96</v>
      </c>
      <c r="C56" s="12"/>
      <c r="D56" s="74"/>
      <c r="E56" s="16"/>
      <c r="F56" s="16"/>
      <c r="G56" s="16"/>
      <c r="H56" s="6"/>
      <c r="I56" s="6">
        <v>72</v>
      </c>
      <c r="J56" s="6"/>
      <c r="K56" s="6"/>
      <c r="L56" s="6"/>
      <c r="M56" s="6"/>
      <c r="N56" s="6"/>
      <c r="O56" s="6"/>
      <c r="P56" s="6"/>
      <c r="Q56" s="6"/>
      <c r="R56" s="96">
        <f t="shared" si="12"/>
        <v>0</v>
      </c>
      <c r="S56" s="48"/>
      <c r="T56" s="48"/>
      <c r="U56" s="95">
        <f t="shared" si="9"/>
        <v>0</v>
      </c>
      <c r="V56" s="48">
        <v>72</v>
      </c>
      <c r="W56" s="48"/>
      <c r="X56" s="95">
        <f t="shared" si="10"/>
        <v>72</v>
      </c>
      <c r="Y56" s="256"/>
      <c r="Z56" s="58">
        <f t="shared" si="11"/>
        <v>72</v>
      </c>
    </row>
    <row r="57" spans="1:26" ht="15.75">
      <c r="A57" s="18" t="s">
        <v>46</v>
      </c>
      <c r="B57" s="21" t="s">
        <v>136</v>
      </c>
      <c r="C57" s="21"/>
      <c r="D57" s="76"/>
      <c r="E57" s="22"/>
      <c r="F57" s="22"/>
      <c r="G57" s="22"/>
      <c r="H57" s="23">
        <f aca="true" t="shared" si="18" ref="H57:W57">SUM(H58:H59)</f>
        <v>378</v>
      </c>
      <c r="I57" s="23">
        <f>SUM(I58:I59)</f>
        <v>252</v>
      </c>
      <c r="J57" s="23">
        <f t="shared" si="18"/>
        <v>118</v>
      </c>
      <c r="K57" s="23">
        <f t="shared" si="18"/>
        <v>30</v>
      </c>
      <c r="L57" s="23"/>
      <c r="M57" s="23"/>
      <c r="N57" s="23"/>
      <c r="O57" s="23"/>
      <c r="P57" s="23">
        <f t="shared" si="18"/>
        <v>0</v>
      </c>
      <c r="Q57" s="23">
        <f t="shared" si="18"/>
        <v>0</v>
      </c>
      <c r="R57" s="96">
        <f t="shared" si="12"/>
        <v>0</v>
      </c>
      <c r="S57" s="23">
        <f t="shared" si="18"/>
        <v>0</v>
      </c>
      <c r="T57" s="23">
        <f t="shared" si="18"/>
        <v>0</v>
      </c>
      <c r="U57" s="95">
        <f t="shared" si="9"/>
        <v>0</v>
      </c>
      <c r="V57" s="23">
        <f>SUM(V58:V59)</f>
        <v>216</v>
      </c>
      <c r="W57" s="23">
        <f t="shared" si="18"/>
        <v>36</v>
      </c>
      <c r="X57" s="95">
        <f t="shared" si="10"/>
        <v>252</v>
      </c>
      <c r="Y57" s="256"/>
      <c r="Z57" s="58">
        <f t="shared" si="11"/>
        <v>252</v>
      </c>
    </row>
    <row r="58" spans="1:26" ht="30">
      <c r="A58" s="7" t="s">
        <v>47</v>
      </c>
      <c r="B58" s="13" t="s">
        <v>132</v>
      </c>
      <c r="C58" s="13" t="s">
        <v>162</v>
      </c>
      <c r="D58" s="74"/>
      <c r="E58" s="74">
        <v>7</v>
      </c>
      <c r="F58" s="74">
        <v>7</v>
      </c>
      <c r="G58" s="16"/>
      <c r="H58" s="15">
        <f>I58*1.5</f>
        <v>216</v>
      </c>
      <c r="I58" s="6">
        <v>144</v>
      </c>
      <c r="J58" s="6">
        <v>72</v>
      </c>
      <c r="K58" s="6"/>
      <c r="L58" s="6"/>
      <c r="M58" s="6"/>
      <c r="N58" s="6"/>
      <c r="O58" s="6"/>
      <c r="P58" s="6"/>
      <c r="Q58" s="6"/>
      <c r="R58" s="96">
        <f t="shared" si="12"/>
        <v>0</v>
      </c>
      <c r="S58" s="48"/>
      <c r="T58" s="48"/>
      <c r="U58" s="95">
        <f t="shared" si="9"/>
        <v>0</v>
      </c>
      <c r="V58" s="48">
        <v>144</v>
      </c>
      <c r="W58" s="48"/>
      <c r="X58" s="95">
        <f t="shared" si="10"/>
        <v>144</v>
      </c>
      <c r="Y58" s="256"/>
      <c r="Z58" s="58">
        <f t="shared" si="11"/>
        <v>144</v>
      </c>
    </row>
    <row r="59" spans="1:26" ht="20.25" customHeight="1">
      <c r="A59" s="7" t="s">
        <v>48</v>
      </c>
      <c r="B59" s="1" t="s">
        <v>133</v>
      </c>
      <c r="C59" s="1" t="s">
        <v>161</v>
      </c>
      <c r="D59" s="59">
        <v>8</v>
      </c>
      <c r="E59" s="11"/>
      <c r="F59" s="59"/>
      <c r="G59" s="17"/>
      <c r="H59" s="11">
        <f>I59*1.5</f>
        <v>162</v>
      </c>
      <c r="I59" s="4">
        <v>108</v>
      </c>
      <c r="J59" s="4">
        <v>46</v>
      </c>
      <c r="K59" s="4">
        <v>30</v>
      </c>
      <c r="L59" s="4"/>
      <c r="M59" s="4"/>
      <c r="N59" s="4"/>
      <c r="O59" s="4"/>
      <c r="P59" s="4"/>
      <c r="Q59" s="4"/>
      <c r="R59" s="96">
        <f t="shared" si="12"/>
        <v>0</v>
      </c>
      <c r="S59" s="48"/>
      <c r="T59" s="48"/>
      <c r="U59" s="95">
        <f t="shared" si="9"/>
        <v>0</v>
      </c>
      <c r="V59" s="48">
        <v>72</v>
      </c>
      <c r="W59" s="48">
        <v>36</v>
      </c>
      <c r="X59" s="95">
        <f t="shared" si="10"/>
        <v>108</v>
      </c>
      <c r="Y59" s="256"/>
      <c r="Z59" s="58">
        <f t="shared" si="11"/>
        <v>108</v>
      </c>
    </row>
    <row r="60" spans="1:26" ht="18" customHeight="1">
      <c r="A60" s="7" t="s">
        <v>115</v>
      </c>
      <c r="B60" s="12" t="s">
        <v>71</v>
      </c>
      <c r="C60" s="12"/>
      <c r="D60" s="59"/>
      <c r="E60" s="17"/>
      <c r="F60" s="17"/>
      <c r="G60" s="17"/>
      <c r="H60" s="11"/>
      <c r="I60" s="4">
        <v>72</v>
      </c>
      <c r="J60" s="4"/>
      <c r="K60" s="4"/>
      <c r="L60" s="4"/>
      <c r="M60" s="4"/>
      <c r="N60" s="4"/>
      <c r="O60" s="4"/>
      <c r="P60" s="4"/>
      <c r="Q60" s="4"/>
      <c r="R60" s="96">
        <f t="shared" si="12"/>
        <v>0</v>
      </c>
      <c r="S60" s="48"/>
      <c r="T60" s="48"/>
      <c r="U60" s="95">
        <f t="shared" si="9"/>
        <v>0</v>
      </c>
      <c r="V60" s="48"/>
      <c r="W60" s="48">
        <v>72</v>
      </c>
      <c r="X60" s="95">
        <f t="shared" si="10"/>
        <v>72</v>
      </c>
      <c r="Y60" s="256"/>
      <c r="Z60" s="58">
        <f t="shared" si="11"/>
        <v>72</v>
      </c>
    </row>
    <row r="61" spans="1:26" ht="19.5" customHeight="1">
      <c r="A61" s="7" t="s">
        <v>116</v>
      </c>
      <c r="B61" s="12" t="s">
        <v>96</v>
      </c>
      <c r="C61" s="12"/>
      <c r="D61" s="59"/>
      <c r="E61" s="17"/>
      <c r="F61" s="17"/>
      <c r="G61" s="17"/>
      <c r="H61" s="11"/>
      <c r="I61" s="4"/>
      <c r="J61" s="4"/>
      <c r="K61" s="4"/>
      <c r="L61" s="4"/>
      <c r="M61" s="4"/>
      <c r="N61" s="4"/>
      <c r="O61" s="4"/>
      <c r="P61" s="4"/>
      <c r="Q61" s="4"/>
      <c r="R61" s="96">
        <f t="shared" si="12"/>
        <v>0</v>
      </c>
      <c r="S61" s="48"/>
      <c r="T61" s="48"/>
      <c r="U61" s="95">
        <f t="shared" si="9"/>
        <v>0</v>
      </c>
      <c r="V61" s="48"/>
      <c r="W61" s="48"/>
      <c r="X61" s="95">
        <f t="shared" si="10"/>
        <v>0</v>
      </c>
      <c r="Y61" s="256"/>
      <c r="Z61" s="58">
        <f t="shared" si="11"/>
        <v>0</v>
      </c>
    </row>
    <row r="62" spans="1:26" ht="32.25" customHeight="1">
      <c r="A62" s="24" t="s">
        <v>49</v>
      </c>
      <c r="B62" s="55" t="s">
        <v>137</v>
      </c>
      <c r="C62" s="55" t="s">
        <v>176</v>
      </c>
      <c r="D62" s="24">
        <v>4</v>
      </c>
      <c r="E62" s="24"/>
      <c r="F62" s="24"/>
      <c r="G62" s="24"/>
      <c r="H62" s="24">
        <f>SUM(H63)</f>
        <v>162</v>
      </c>
      <c r="I62" s="24">
        <f>SUM(I63)</f>
        <v>108</v>
      </c>
      <c r="J62" s="24">
        <v>80</v>
      </c>
      <c r="K62" s="25"/>
      <c r="L62" s="25"/>
      <c r="M62" s="25"/>
      <c r="N62" s="25"/>
      <c r="O62" s="25"/>
      <c r="P62" s="24">
        <f>SUM(P63)</f>
        <v>108</v>
      </c>
      <c r="Q62" s="24">
        <f>SUM(Q63)</f>
        <v>0</v>
      </c>
      <c r="R62" s="96">
        <f t="shared" si="12"/>
        <v>108</v>
      </c>
      <c r="S62" s="81"/>
      <c r="T62" s="81"/>
      <c r="U62" s="95">
        <f t="shared" si="9"/>
        <v>0</v>
      </c>
      <c r="V62" s="81"/>
      <c r="W62" s="81"/>
      <c r="X62" s="95">
        <f t="shared" si="10"/>
        <v>0</v>
      </c>
      <c r="Y62" s="256"/>
      <c r="Z62" s="58">
        <f t="shared" si="11"/>
        <v>108</v>
      </c>
    </row>
    <row r="63" spans="1:26" s="68" customFormat="1" ht="15.75">
      <c r="A63" s="53" t="s">
        <v>92</v>
      </c>
      <c r="B63" s="80" t="s">
        <v>93</v>
      </c>
      <c r="C63" s="80" t="s">
        <v>162</v>
      </c>
      <c r="D63" s="53"/>
      <c r="E63" s="53"/>
      <c r="F63" s="53">
        <v>3</v>
      </c>
      <c r="G63" s="53"/>
      <c r="H63" s="53">
        <v>162</v>
      </c>
      <c r="I63" s="53">
        <v>108</v>
      </c>
      <c r="J63" s="53"/>
      <c r="K63" s="53"/>
      <c r="L63" s="53"/>
      <c r="M63" s="53"/>
      <c r="N63" s="53"/>
      <c r="O63" s="53"/>
      <c r="P63" s="53">
        <v>108</v>
      </c>
      <c r="Q63" s="53"/>
      <c r="R63" s="96">
        <f t="shared" si="12"/>
        <v>108</v>
      </c>
      <c r="S63" s="67"/>
      <c r="T63" s="67"/>
      <c r="U63" s="95">
        <f t="shared" si="9"/>
        <v>0</v>
      </c>
      <c r="V63" s="67"/>
      <c r="W63" s="67"/>
      <c r="X63" s="95">
        <f t="shared" si="10"/>
        <v>0</v>
      </c>
      <c r="Y63" s="256"/>
      <c r="Z63" s="58">
        <f t="shared" si="11"/>
        <v>108</v>
      </c>
    </row>
    <row r="64" spans="1:26" s="68" customFormat="1" ht="15.75">
      <c r="A64" s="53" t="s">
        <v>117</v>
      </c>
      <c r="B64" s="80" t="s">
        <v>71</v>
      </c>
      <c r="C64" s="80"/>
      <c r="D64" s="53"/>
      <c r="E64" s="53"/>
      <c r="F64" s="53"/>
      <c r="G64" s="53"/>
      <c r="H64" s="53">
        <v>252</v>
      </c>
      <c r="I64" s="53">
        <v>252</v>
      </c>
      <c r="J64" s="53"/>
      <c r="K64" s="53"/>
      <c r="L64" s="53"/>
      <c r="M64" s="53"/>
      <c r="N64" s="53"/>
      <c r="O64" s="53"/>
      <c r="P64" s="53">
        <v>72</v>
      </c>
      <c r="Q64" s="53">
        <v>180</v>
      </c>
      <c r="R64" s="96">
        <f t="shared" si="12"/>
        <v>252</v>
      </c>
      <c r="S64" s="67"/>
      <c r="T64" s="67"/>
      <c r="U64" s="95">
        <f t="shared" si="9"/>
        <v>0</v>
      </c>
      <c r="V64" s="67"/>
      <c r="W64" s="67"/>
      <c r="X64" s="95">
        <f t="shared" si="10"/>
        <v>0</v>
      </c>
      <c r="Y64" s="256"/>
      <c r="Z64" s="58">
        <f t="shared" si="11"/>
        <v>252</v>
      </c>
    </row>
    <row r="65" spans="1:26" s="68" customFormat="1" ht="15.75">
      <c r="A65" s="53" t="s">
        <v>118</v>
      </c>
      <c r="B65" s="80" t="s">
        <v>96</v>
      </c>
      <c r="C65" s="80"/>
      <c r="D65" s="53"/>
      <c r="E65" s="53"/>
      <c r="F65" s="53"/>
      <c r="G65" s="53"/>
      <c r="H65" s="53">
        <v>108</v>
      </c>
      <c r="I65" s="53">
        <v>108</v>
      </c>
      <c r="J65" s="53"/>
      <c r="K65" s="53"/>
      <c r="L65" s="53"/>
      <c r="M65" s="53"/>
      <c r="N65" s="53"/>
      <c r="O65" s="53"/>
      <c r="P65" s="53"/>
      <c r="Q65" s="53">
        <v>108</v>
      </c>
      <c r="R65" s="96">
        <f t="shared" si="12"/>
        <v>108</v>
      </c>
      <c r="S65" s="67"/>
      <c r="T65" s="67"/>
      <c r="U65" s="95">
        <f t="shared" si="9"/>
        <v>0</v>
      </c>
      <c r="V65" s="67"/>
      <c r="W65" s="67"/>
      <c r="X65" s="95">
        <f t="shared" si="10"/>
        <v>0</v>
      </c>
      <c r="Y65" s="256"/>
      <c r="Z65" s="58">
        <f t="shared" si="11"/>
        <v>108</v>
      </c>
    </row>
    <row r="66" spans="1:26" ht="33.75" customHeight="1">
      <c r="A66" s="24" t="s">
        <v>76</v>
      </c>
      <c r="B66" s="55" t="s">
        <v>134</v>
      </c>
      <c r="C66" s="55" t="s">
        <v>175</v>
      </c>
      <c r="D66" s="82">
        <v>6</v>
      </c>
      <c r="E66" s="82"/>
      <c r="F66" s="82"/>
      <c r="G66" s="82"/>
      <c r="H66" s="82">
        <f>SUM(H67)</f>
        <v>162</v>
      </c>
      <c r="I66" s="82">
        <f>SUM(I67)</f>
        <v>108</v>
      </c>
      <c r="J66" s="82">
        <v>80</v>
      </c>
      <c r="K66" s="83"/>
      <c r="L66" s="83"/>
      <c r="M66" s="83"/>
      <c r="N66" s="83"/>
      <c r="O66" s="83"/>
      <c r="P66" s="83">
        <f>SUM(P67:P68)</f>
        <v>0</v>
      </c>
      <c r="Q66" s="83">
        <f>SUM(Q67:Q68)</f>
        <v>108</v>
      </c>
      <c r="R66" s="96">
        <f t="shared" si="12"/>
        <v>108</v>
      </c>
      <c r="S66" s="81">
        <f>SUM(S67)</f>
        <v>0</v>
      </c>
      <c r="T66" s="81">
        <f>SUM(T67)</f>
        <v>0</v>
      </c>
      <c r="U66" s="95">
        <f t="shared" si="9"/>
        <v>0</v>
      </c>
      <c r="V66" s="81"/>
      <c r="W66" s="81"/>
      <c r="X66" s="95">
        <f t="shared" si="10"/>
        <v>0</v>
      </c>
      <c r="Y66" s="256"/>
      <c r="Z66" s="58">
        <f t="shared" si="11"/>
        <v>108</v>
      </c>
    </row>
    <row r="67" spans="1:26" s="68" customFormat="1" ht="22.5" customHeight="1">
      <c r="A67" s="6" t="s">
        <v>94</v>
      </c>
      <c r="B67" s="12" t="s">
        <v>95</v>
      </c>
      <c r="C67" s="12" t="s">
        <v>161</v>
      </c>
      <c r="D67" s="4">
        <v>4</v>
      </c>
      <c r="E67" s="4"/>
      <c r="F67" s="4"/>
      <c r="G67" s="4"/>
      <c r="H67" s="4">
        <v>162</v>
      </c>
      <c r="I67" s="4">
        <v>108</v>
      </c>
      <c r="J67" s="4"/>
      <c r="K67" s="4"/>
      <c r="L67" s="4"/>
      <c r="M67" s="4"/>
      <c r="N67" s="4"/>
      <c r="O67" s="4"/>
      <c r="P67" s="4"/>
      <c r="Q67" s="4">
        <v>108</v>
      </c>
      <c r="R67" s="96">
        <f t="shared" si="12"/>
        <v>108</v>
      </c>
      <c r="S67" s="67"/>
      <c r="T67" s="67"/>
      <c r="U67" s="95">
        <f t="shared" si="9"/>
        <v>0</v>
      </c>
      <c r="V67" s="67"/>
      <c r="W67" s="67"/>
      <c r="X67" s="95">
        <f t="shared" si="10"/>
        <v>0</v>
      </c>
      <c r="Y67" s="256"/>
      <c r="Z67" s="58">
        <f t="shared" si="11"/>
        <v>108</v>
      </c>
    </row>
    <row r="68" spans="1:26" s="68" customFormat="1" ht="22.5" customHeight="1">
      <c r="A68" s="6" t="s">
        <v>119</v>
      </c>
      <c r="B68" s="12" t="s">
        <v>71</v>
      </c>
      <c r="C68" s="12"/>
      <c r="D68" s="4"/>
      <c r="E68" s="4"/>
      <c r="F68" s="4"/>
      <c r="G68" s="4"/>
      <c r="H68" s="4">
        <v>216</v>
      </c>
      <c r="I68" s="4">
        <v>216</v>
      </c>
      <c r="J68" s="4"/>
      <c r="K68" s="4"/>
      <c r="L68" s="4"/>
      <c r="M68" s="4"/>
      <c r="N68" s="4"/>
      <c r="O68" s="4"/>
      <c r="P68" s="4"/>
      <c r="Q68" s="4"/>
      <c r="R68" s="96">
        <f t="shared" si="12"/>
        <v>0</v>
      </c>
      <c r="S68" s="67">
        <v>72</v>
      </c>
      <c r="T68" s="67">
        <v>144</v>
      </c>
      <c r="U68" s="95">
        <f t="shared" si="9"/>
        <v>216</v>
      </c>
      <c r="V68" s="67"/>
      <c r="W68" s="67"/>
      <c r="X68" s="95">
        <f t="shared" si="10"/>
        <v>0</v>
      </c>
      <c r="Y68" s="256"/>
      <c r="Z68" s="58">
        <f t="shared" si="11"/>
        <v>216</v>
      </c>
    </row>
    <row r="69" spans="1:26" s="68" customFormat="1" ht="22.5" customHeight="1">
      <c r="A69" s="6" t="s">
        <v>120</v>
      </c>
      <c r="B69" s="12" t="s">
        <v>96</v>
      </c>
      <c r="C69" s="12"/>
      <c r="D69" s="4"/>
      <c r="E69" s="4"/>
      <c r="F69" s="4"/>
      <c r="G69" s="4"/>
      <c r="H69" s="4">
        <v>108</v>
      </c>
      <c r="I69" s="4">
        <v>108</v>
      </c>
      <c r="J69" s="4"/>
      <c r="K69" s="4"/>
      <c r="L69" s="4"/>
      <c r="M69" s="4"/>
      <c r="N69" s="4"/>
      <c r="O69" s="4"/>
      <c r="P69" s="4"/>
      <c r="Q69" s="4"/>
      <c r="R69" s="96">
        <f t="shared" si="12"/>
        <v>0</v>
      </c>
      <c r="S69" s="67"/>
      <c r="T69" s="67">
        <v>108</v>
      </c>
      <c r="U69" s="95">
        <f t="shared" si="9"/>
        <v>108</v>
      </c>
      <c r="V69" s="67"/>
      <c r="W69" s="67"/>
      <c r="X69" s="95">
        <f t="shared" si="10"/>
        <v>0</v>
      </c>
      <c r="Y69" s="256"/>
      <c r="Z69" s="58">
        <f t="shared" si="11"/>
        <v>108</v>
      </c>
    </row>
    <row r="70" spans="1:26" ht="20.25" customHeight="1">
      <c r="A70" s="270" t="s">
        <v>67</v>
      </c>
      <c r="B70" s="271"/>
      <c r="C70" s="117"/>
      <c r="D70" s="118"/>
      <c r="E70" s="118"/>
      <c r="F70" s="118"/>
      <c r="G70" s="118"/>
      <c r="H70" s="118">
        <f>SUM(H71:H84)</f>
        <v>1347</v>
      </c>
      <c r="I70" s="118">
        <f>SUM(I71:I84)</f>
        <v>898</v>
      </c>
      <c r="J70" s="118">
        <f>SUM(J71:J82)</f>
        <v>186</v>
      </c>
      <c r="K70" s="118">
        <f>SUM(K71:K82)</f>
        <v>0</v>
      </c>
      <c r="L70" s="118"/>
      <c r="M70" s="118">
        <f>SUM(M71:M82)</f>
        <v>0</v>
      </c>
      <c r="N70" s="118">
        <f>SUM(N71:N82)</f>
        <v>0</v>
      </c>
      <c r="O70" s="118"/>
      <c r="P70" s="118">
        <f aca="true" t="shared" si="19" ref="P70:W70">SUM(P71:P84)</f>
        <v>0</v>
      </c>
      <c r="Q70" s="119">
        <f>SUM(Q71:Q84)</f>
        <v>194</v>
      </c>
      <c r="R70" s="118">
        <f t="shared" si="12"/>
        <v>194</v>
      </c>
      <c r="S70" s="118">
        <f t="shared" si="19"/>
        <v>0</v>
      </c>
      <c r="T70" s="118">
        <f t="shared" si="19"/>
        <v>276</v>
      </c>
      <c r="U70" s="119">
        <f t="shared" si="9"/>
        <v>276</v>
      </c>
      <c r="V70" s="118">
        <f t="shared" si="19"/>
        <v>116</v>
      </c>
      <c r="W70" s="118">
        <f t="shared" si="19"/>
        <v>312</v>
      </c>
      <c r="X70" s="119">
        <f t="shared" si="10"/>
        <v>428</v>
      </c>
      <c r="Y70" s="257"/>
      <c r="Z70" s="58">
        <f>SUM(R70,U70,X70)</f>
        <v>898</v>
      </c>
    </row>
    <row r="71" spans="1:26" ht="18.75" customHeight="1">
      <c r="A71" s="102" t="s">
        <v>269</v>
      </c>
      <c r="B71" s="103" t="s">
        <v>103</v>
      </c>
      <c r="C71" s="103" t="s">
        <v>162</v>
      </c>
      <c r="D71" s="108"/>
      <c r="E71" s="108"/>
      <c r="F71" s="109">
        <v>4</v>
      </c>
      <c r="G71" s="108"/>
      <c r="H71" s="105">
        <f>I71/2+I71</f>
        <v>81</v>
      </c>
      <c r="I71" s="105">
        <v>54</v>
      </c>
      <c r="J71" s="105"/>
      <c r="K71" s="105"/>
      <c r="L71" s="105"/>
      <c r="M71" s="105"/>
      <c r="N71" s="105"/>
      <c r="O71" s="105"/>
      <c r="P71" s="106"/>
      <c r="Q71" s="106">
        <v>54</v>
      </c>
      <c r="R71" s="96">
        <f t="shared" si="12"/>
        <v>54</v>
      </c>
      <c r="S71" s="107"/>
      <c r="T71" s="107"/>
      <c r="U71" s="95">
        <f t="shared" si="9"/>
        <v>0</v>
      </c>
      <c r="V71" s="107"/>
      <c r="W71" s="107"/>
      <c r="X71" s="95">
        <f t="shared" si="10"/>
        <v>0</v>
      </c>
      <c r="Y71" s="256"/>
      <c r="Z71" s="58">
        <f t="shared" si="11"/>
        <v>54</v>
      </c>
    </row>
    <row r="72" spans="1:26" ht="18.75" customHeight="1">
      <c r="A72" s="72" t="s">
        <v>270</v>
      </c>
      <c r="B72" s="78" t="s">
        <v>110</v>
      </c>
      <c r="C72" s="78" t="s">
        <v>162</v>
      </c>
      <c r="D72" s="16"/>
      <c r="E72" s="16"/>
      <c r="F72" s="74">
        <v>5</v>
      </c>
      <c r="G72" s="16"/>
      <c r="H72" s="6">
        <f aca="true" t="shared" si="20" ref="H72:H84">I72/2+I72</f>
        <v>48</v>
      </c>
      <c r="I72" s="6">
        <v>32</v>
      </c>
      <c r="J72" s="6">
        <v>8</v>
      </c>
      <c r="K72" s="6"/>
      <c r="L72" s="6"/>
      <c r="M72" s="6"/>
      <c r="N72" s="6"/>
      <c r="O72" s="6"/>
      <c r="P72" s="4"/>
      <c r="Q72" s="4"/>
      <c r="R72" s="96">
        <f t="shared" si="12"/>
        <v>0</v>
      </c>
      <c r="S72" s="48"/>
      <c r="T72" s="48">
        <v>32</v>
      </c>
      <c r="U72" s="95">
        <f t="shared" si="9"/>
        <v>32</v>
      </c>
      <c r="V72" s="48"/>
      <c r="W72" s="48"/>
      <c r="X72" s="95">
        <f t="shared" si="10"/>
        <v>0</v>
      </c>
      <c r="Y72" s="256"/>
      <c r="Z72" s="58">
        <f t="shared" si="11"/>
        <v>32</v>
      </c>
    </row>
    <row r="73" spans="1:26" ht="18.75" customHeight="1">
      <c r="A73" s="72" t="s">
        <v>271</v>
      </c>
      <c r="B73" s="79" t="s">
        <v>302</v>
      </c>
      <c r="C73" s="79" t="s">
        <v>162</v>
      </c>
      <c r="D73" s="74"/>
      <c r="E73" s="74"/>
      <c r="F73" s="74">
        <v>8</v>
      </c>
      <c r="G73" s="74"/>
      <c r="H73" s="6">
        <f t="shared" si="20"/>
        <v>120</v>
      </c>
      <c r="I73" s="6">
        <v>80</v>
      </c>
      <c r="J73" s="6">
        <v>20</v>
      </c>
      <c r="K73" s="6"/>
      <c r="L73" s="6"/>
      <c r="M73" s="6"/>
      <c r="N73" s="6"/>
      <c r="O73" s="6"/>
      <c r="P73" s="4"/>
      <c r="Q73" s="4"/>
      <c r="R73" s="96">
        <f t="shared" si="12"/>
        <v>0</v>
      </c>
      <c r="S73" s="48"/>
      <c r="T73" s="48"/>
      <c r="U73" s="95">
        <f t="shared" si="9"/>
        <v>0</v>
      </c>
      <c r="V73" s="48">
        <v>8</v>
      </c>
      <c r="W73" s="48">
        <v>72</v>
      </c>
      <c r="X73" s="95">
        <f t="shared" si="10"/>
        <v>80</v>
      </c>
      <c r="Y73" s="256"/>
      <c r="Z73" s="58">
        <f t="shared" si="11"/>
        <v>80</v>
      </c>
    </row>
    <row r="74" spans="1:26" ht="18.75" customHeight="1">
      <c r="A74" s="102" t="s">
        <v>272</v>
      </c>
      <c r="B74" s="103" t="s">
        <v>108</v>
      </c>
      <c r="C74" s="103" t="s">
        <v>162</v>
      </c>
      <c r="D74" s="104"/>
      <c r="E74" s="104"/>
      <c r="F74" s="104">
        <v>6</v>
      </c>
      <c r="G74" s="104"/>
      <c r="H74" s="105">
        <f t="shared" si="20"/>
        <v>48</v>
      </c>
      <c r="I74" s="105">
        <v>32</v>
      </c>
      <c r="J74" s="105">
        <v>12</v>
      </c>
      <c r="K74" s="105"/>
      <c r="L74" s="105"/>
      <c r="M74" s="105"/>
      <c r="N74" s="105"/>
      <c r="O74" s="105"/>
      <c r="P74" s="106"/>
      <c r="Q74" s="106"/>
      <c r="R74" s="96">
        <f t="shared" si="12"/>
        <v>0</v>
      </c>
      <c r="S74" s="107"/>
      <c r="T74" s="107">
        <v>32</v>
      </c>
      <c r="U74" s="95">
        <f t="shared" si="9"/>
        <v>32</v>
      </c>
      <c r="V74" s="107"/>
      <c r="W74" s="107"/>
      <c r="X74" s="95">
        <f t="shared" si="10"/>
        <v>0</v>
      </c>
      <c r="Y74" s="256"/>
      <c r="Z74" s="58">
        <f t="shared" si="11"/>
        <v>32</v>
      </c>
    </row>
    <row r="75" spans="1:26" ht="21" customHeight="1">
      <c r="A75" s="72" t="s">
        <v>273</v>
      </c>
      <c r="B75" s="78" t="s">
        <v>109</v>
      </c>
      <c r="C75" s="78" t="s">
        <v>162</v>
      </c>
      <c r="D75" s="77"/>
      <c r="E75" s="77"/>
      <c r="F75" s="59">
        <v>8</v>
      </c>
      <c r="G75" s="77"/>
      <c r="H75" s="6">
        <f t="shared" si="20"/>
        <v>75</v>
      </c>
      <c r="I75" s="4">
        <v>50</v>
      </c>
      <c r="J75" s="4">
        <v>20</v>
      </c>
      <c r="K75" s="4"/>
      <c r="L75" s="4"/>
      <c r="M75" s="4"/>
      <c r="N75" s="4"/>
      <c r="O75" s="4"/>
      <c r="P75" s="4"/>
      <c r="Q75" s="4"/>
      <c r="R75" s="96">
        <f t="shared" si="12"/>
        <v>0</v>
      </c>
      <c r="S75" s="48"/>
      <c r="T75" s="48"/>
      <c r="U75" s="95">
        <f t="shared" si="9"/>
        <v>0</v>
      </c>
      <c r="V75" s="48"/>
      <c r="W75" s="48">
        <v>50</v>
      </c>
      <c r="X75" s="95">
        <f t="shared" si="10"/>
        <v>50</v>
      </c>
      <c r="Y75" s="256"/>
      <c r="Z75" s="58">
        <f t="shared" si="11"/>
        <v>50</v>
      </c>
    </row>
    <row r="76" spans="1:28" s="68" customFormat="1" ht="22.5" customHeight="1">
      <c r="A76" s="72" t="s">
        <v>274</v>
      </c>
      <c r="B76" s="78" t="s">
        <v>164</v>
      </c>
      <c r="C76" s="78" t="s">
        <v>162</v>
      </c>
      <c r="D76" s="4"/>
      <c r="E76" s="4"/>
      <c r="F76" s="4">
        <v>7</v>
      </c>
      <c r="G76" s="4"/>
      <c r="H76" s="6">
        <f t="shared" si="20"/>
        <v>162</v>
      </c>
      <c r="I76" s="4">
        <v>108</v>
      </c>
      <c r="J76" s="4">
        <v>73</v>
      </c>
      <c r="K76" s="4"/>
      <c r="L76" s="4"/>
      <c r="M76" s="4"/>
      <c r="N76" s="4"/>
      <c r="O76" s="4"/>
      <c r="P76" s="4"/>
      <c r="Q76" s="4"/>
      <c r="R76" s="96">
        <f t="shared" si="12"/>
        <v>0</v>
      </c>
      <c r="S76" s="71"/>
      <c r="T76" s="67"/>
      <c r="U76" s="95">
        <f t="shared" si="9"/>
        <v>0</v>
      </c>
      <c r="V76" s="67">
        <v>108</v>
      </c>
      <c r="W76" s="67"/>
      <c r="X76" s="95">
        <f t="shared" si="10"/>
        <v>108</v>
      </c>
      <c r="Y76" s="256"/>
      <c r="Z76" s="58">
        <f t="shared" si="11"/>
        <v>108</v>
      </c>
      <c r="AB76" s="68">
        <v>38</v>
      </c>
    </row>
    <row r="77" spans="1:26" s="68" customFormat="1" ht="22.5" customHeight="1">
      <c r="A77" s="72" t="s">
        <v>275</v>
      </c>
      <c r="B77" s="78" t="s">
        <v>165</v>
      </c>
      <c r="C77" s="78" t="s">
        <v>162</v>
      </c>
      <c r="D77" s="4"/>
      <c r="E77" s="4"/>
      <c r="F77" s="4">
        <v>6</v>
      </c>
      <c r="G77" s="4"/>
      <c r="H77" s="6">
        <f t="shared" si="20"/>
        <v>105</v>
      </c>
      <c r="I77" s="4">
        <v>70</v>
      </c>
      <c r="J77" s="4">
        <v>13</v>
      </c>
      <c r="K77" s="4"/>
      <c r="L77" s="4"/>
      <c r="M77" s="4"/>
      <c r="N77" s="4"/>
      <c r="O77" s="4"/>
      <c r="P77" s="4"/>
      <c r="Q77" s="4"/>
      <c r="R77" s="96">
        <f t="shared" si="12"/>
        <v>0</v>
      </c>
      <c r="S77" s="67"/>
      <c r="T77" s="67">
        <v>70</v>
      </c>
      <c r="U77" s="95">
        <f t="shared" si="9"/>
        <v>70</v>
      </c>
      <c r="V77" s="67"/>
      <c r="W77" s="67"/>
      <c r="X77" s="95">
        <f t="shared" si="10"/>
        <v>0</v>
      </c>
      <c r="Y77" s="256"/>
      <c r="Z77" s="58">
        <f t="shared" si="11"/>
        <v>70</v>
      </c>
    </row>
    <row r="78" spans="1:28" ht="21.75" customHeight="1">
      <c r="A78" s="72" t="s">
        <v>276</v>
      </c>
      <c r="B78" s="78" t="s">
        <v>107</v>
      </c>
      <c r="C78" s="78" t="s">
        <v>162</v>
      </c>
      <c r="D78" s="3"/>
      <c r="E78" s="4"/>
      <c r="F78" s="4">
        <v>4</v>
      </c>
      <c r="G78" s="4"/>
      <c r="H78" s="6">
        <f t="shared" si="20"/>
        <v>162</v>
      </c>
      <c r="I78" s="4">
        <v>108</v>
      </c>
      <c r="J78" s="3"/>
      <c r="K78" s="4"/>
      <c r="L78" s="4"/>
      <c r="M78" s="4"/>
      <c r="N78" s="4"/>
      <c r="O78" s="4"/>
      <c r="P78" s="6"/>
      <c r="Q78" s="6">
        <v>108</v>
      </c>
      <c r="R78" s="96">
        <f t="shared" si="12"/>
        <v>108</v>
      </c>
      <c r="S78" s="62"/>
      <c r="T78" s="62"/>
      <c r="U78" s="95">
        <f t="shared" si="9"/>
        <v>0</v>
      </c>
      <c r="V78" s="62"/>
      <c r="W78" s="62"/>
      <c r="X78" s="95">
        <f t="shared" si="10"/>
        <v>0</v>
      </c>
      <c r="Y78" s="256"/>
      <c r="Z78" s="58">
        <f t="shared" si="11"/>
        <v>108</v>
      </c>
      <c r="AB78">
        <v>38</v>
      </c>
    </row>
    <row r="79" spans="1:26" ht="21.75" customHeight="1">
      <c r="A79" s="72" t="s">
        <v>277</v>
      </c>
      <c r="B79" s="78" t="s">
        <v>75</v>
      </c>
      <c r="C79" s="78" t="s">
        <v>162</v>
      </c>
      <c r="D79" s="3"/>
      <c r="E79" s="3"/>
      <c r="F79" s="4">
        <v>6</v>
      </c>
      <c r="G79" s="3"/>
      <c r="H79" s="6">
        <f t="shared" si="20"/>
        <v>90</v>
      </c>
      <c r="I79" s="4">
        <v>60</v>
      </c>
      <c r="J79" s="3"/>
      <c r="K79" s="4"/>
      <c r="L79" s="4"/>
      <c r="M79" s="4"/>
      <c r="N79" s="4"/>
      <c r="O79" s="4"/>
      <c r="P79" s="6"/>
      <c r="Q79" s="6"/>
      <c r="R79" s="96">
        <f t="shared" si="12"/>
        <v>0</v>
      </c>
      <c r="S79" s="62"/>
      <c r="T79" s="62">
        <v>60</v>
      </c>
      <c r="U79" s="95">
        <f t="shared" si="9"/>
        <v>60</v>
      </c>
      <c r="V79" s="62"/>
      <c r="W79" s="62"/>
      <c r="X79" s="95">
        <f t="shared" si="10"/>
        <v>0</v>
      </c>
      <c r="Y79" s="256"/>
      <c r="Z79" s="58">
        <f t="shared" si="11"/>
        <v>60</v>
      </c>
    </row>
    <row r="80" spans="1:26" ht="21.75" customHeight="1">
      <c r="A80" s="72" t="s">
        <v>278</v>
      </c>
      <c r="B80" s="78" t="s">
        <v>166</v>
      </c>
      <c r="C80" s="78" t="s">
        <v>162</v>
      </c>
      <c r="D80" s="3"/>
      <c r="E80" s="3"/>
      <c r="F80" s="4">
        <v>8</v>
      </c>
      <c r="G80" s="3"/>
      <c r="H80" s="6">
        <f t="shared" si="20"/>
        <v>102</v>
      </c>
      <c r="I80" s="4">
        <v>68</v>
      </c>
      <c r="J80" s="3"/>
      <c r="K80" s="4"/>
      <c r="L80" s="4"/>
      <c r="M80" s="4"/>
      <c r="N80" s="4"/>
      <c r="O80" s="4"/>
      <c r="P80" s="6"/>
      <c r="Q80" s="6"/>
      <c r="R80" s="96"/>
      <c r="S80" s="62"/>
      <c r="T80" s="62"/>
      <c r="U80" s="95"/>
      <c r="V80" s="62"/>
      <c r="W80" s="62">
        <v>68</v>
      </c>
      <c r="X80" s="95">
        <f>SUM(V80:W80)</f>
        <v>68</v>
      </c>
      <c r="Y80" s="256"/>
      <c r="Z80" s="58">
        <f t="shared" si="11"/>
        <v>68</v>
      </c>
    </row>
    <row r="81" spans="1:26" ht="22.5" customHeight="1">
      <c r="A81" s="72" t="s">
        <v>279</v>
      </c>
      <c r="B81" s="78" t="s">
        <v>99</v>
      </c>
      <c r="C81" s="78" t="s">
        <v>162</v>
      </c>
      <c r="D81" s="16"/>
      <c r="E81" s="16"/>
      <c r="F81" s="15">
        <v>4</v>
      </c>
      <c r="G81" s="15"/>
      <c r="H81" s="6">
        <f>I81/2+I81</f>
        <v>48</v>
      </c>
      <c r="I81" s="6">
        <v>32</v>
      </c>
      <c r="J81" s="6"/>
      <c r="K81" s="6"/>
      <c r="L81" s="6"/>
      <c r="M81" s="6"/>
      <c r="N81" s="6"/>
      <c r="O81" s="6"/>
      <c r="P81" s="4"/>
      <c r="Q81" s="4">
        <v>32</v>
      </c>
      <c r="R81" s="96">
        <f>SUM(P81:Q81)</f>
        <v>32</v>
      </c>
      <c r="S81" s="48"/>
      <c r="T81" s="48"/>
      <c r="U81" s="95">
        <f>SUM(S81:T81)</f>
        <v>0</v>
      </c>
      <c r="V81" s="48"/>
      <c r="W81" s="48"/>
      <c r="X81" s="95">
        <f>SUM(V81:W81)</f>
        <v>0</v>
      </c>
      <c r="Y81" s="256"/>
      <c r="Z81" s="58">
        <f>SUM(P81:Q81,S81,T81,V81,W81)</f>
        <v>32</v>
      </c>
    </row>
    <row r="82" spans="1:28" ht="22.5" customHeight="1">
      <c r="A82" s="72" t="s">
        <v>280</v>
      </c>
      <c r="B82" s="78" t="s">
        <v>111</v>
      </c>
      <c r="C82" s="78" t="s">
        <v>162</v>
      </c>
      <c r="D82" s="4"/>
      <c r="E82" s="4"/>
      <c r="F82" s="4">
        <v>8</v>
      </c>
      <c r="G82" s="4"/>
      <c r="H82" s="6">
        <f t="shared" si="20"/>
        <v>75</v>
      </c>
      <c r="I82" s="4">
        <v>50</v>
      </c>
      <c r="J82" s="4">
        <v>40</v>
      </c>
      <c r="K82" s="4"/>
      <c r="L82" s="4"/>
      <c r="M82" s="4"/>
      <c r="N82" s="4"/>
      <c r="O82" s="4"/>
      <c r="P82" s="6"/>
      <c r="Q82" s="6"/>
      <c r="R82" s="96">
        <f t="shared" si="12"/>
        <v>0</v>
      </c>
      <c r="S82" s="62"/>
      <c r="T82" s="62"/>
      <c r="U82" s="95">
        <f t="shared" si="9"/>
        <v>0</v>
      </c>
      <c r="V82" s="62"/>
      <c r="W82" s="62">
        <v>50</v>
      </c>
      <c r="X82" s="95">
        <f t="shared" si="10"/>
        <v>50</v>
      </c>
      <c r="Y82" s="256"/>
      <c r="Z82" s="58">
        <f t="shared" si="11"/>
        <v>50</v>
      </c>
      <c r="AB82">
        <v>20</v>
      </c>
    </row>
    <row r="83" spans="1:26" ht="22.5" customHeight="1">
      <c r="A83" s="72" t="s">
        <v>255</v>
      </c>
      <c r="B83" s="70" t="s">
        <v>71</v>
      </c>
      <c r="C83" s="70" t="s">
        <v>162</v>
      </c>
      <c r="D83" s="4"/>
      <c r="E83" s="4"/>
      <c r="F83" s="4">
        <v>8</v>
      </c>
      <c r="G83" s="4"/>
      <c r="H83" s="6">
        <f t="shared" si="20"/>
        <v>108</v>
      </c>
      <c r="I83" s="4">
        <v>72</v>
      </c>
      <c r="J83" s="4"/>
      <c r="K83" s="4"/>
      <c r="L83" s="4"/>
      <c r="M83" s="4"/>
      <c r="N83" s="4"/>
      <c r="O83" s="4"/>
      <c r="P83" s="6"/>
      <c r="Q83" s="6"/>
      <c r="R83" s="96">
        <f t="shared" si="12"/>
        <v>0</v>
      </c>
      <c r="S83" s="62"/>
      <c r="T83" s="62"/>
      <c r="U83" s="95">
        <f t="shared" si="9"/>
        <v>0</v>
      </c>
      <c r="V83" s="62"/>
      <c r="W83" s="62">
        <v>72</v>
      </c>
      <c r="X83" s="95">
        <f t="shared" si="10"/>
        <v>72</v>
      </c>
      <c r="Y83" s="256"/>
      <c r="Z83" s="58">
        <f t="shared" si="11"/>
        <v>72</v>
      </c>
    </row>
    <row r="84" spans="1:26" ht="41.25" customHeight="1">
      <c r="A84" s="72" t="s">
        <v>281</v>
      </c>
      <c r="B84" s="70" t="s">
        <v>301</v>
      </c>
      <c r="C84" s="70" t="s">
        <v>162</v>
      </c>
      <c r="D84" s="4"/>
      <c r="E84" s="4"/>
      <c r="F84" s="4">
        <v>6</v>
      </c>
      <c r="G84" s="4"/>
      <c r="H84" s="6">
        <f t="shared" si="20"/>
        <v>123</v>
      </c>
      <c r="I84" s="4">
        <v>82</v>
      </c>
      <c r="J84" s="4"/>
      <c r="K84" s="4"/>
      <c r="L84" s="4"/>
      <c r="M84" s="4"/>
      <c r="N84" s="4"/>
      <c r="O84" s="4"/>
      <c r="P84" s="6"/>
      <c r="Q84" s="6"/>
      <c r="R84" s="96">
        <f t="shared" si="12"/>
        <v>0</v>
      </c>
      <c r="S84" s="62"/>
      <c r="T84" s="62">
        <v>82</v>
      </c>
      <c r="U84" s="95">
        <f t="shared" si="9"/>
        <v>82</v>
      </c>
      <c r="V84" s="62"/>
      <c r="W84" s="62"/>
      <c r="X84" s="95">
        <f t="shared" si="10"/>
        <v>0</v>
      </c>
      <c r="Y84" s="256"/>
      <c r="Z84" s="58">
        <f t="shared" si="11"/>
        <v>82</v>
      </c>
    </row>
    <row r="85" spans="1:26" s="113" customFormat="1" ht="32.25" customHeight="1">
      <c r="A85" s="110"/>
      <c r="B85" s="111" t="s">
        <v>167</v>
      </c>
      <c r="C85" s="111"/>
      <c r="D85" s="96"/>
      <c r="E85" s="96"/>
      <c r="F85" s="96"/>
      <c r="G85" s="96"/>
      <c r="H85" s="120">
        <f>SUM(H29,H70)</f>
        <v>4536</v>
      </c>
      <c r="I85" s="120">
        <f>SUM(I29,I70)</f>
        <v>3024</v>
      </c>
      <c r="J85" s="120">
        <f aca="true" t="shared" si="21" ref="J85:O85">SUM(J29,J70)</f>
        <v>1298</v>
      </c>
      <c r="K85" s="120">
        <f t="shared" si="21"/>
        <v>60</v>
      </c>
      <c r="L85" s="120">
        <f t="shared" si="21"/>
        <v>0</v>
      </c>
      <c r="M85" s="120">
        <f t="shared" si="21"/>
        <v>0</v>
      </c>
      <c r="N85" s="120">
        <f t="shared" si="21"/>
        <v>0</v>
      </c>
      <c r="O85" s="120">
        <f t="shared" si="21"/>
        <v>0</v>
      </c>
      <c r="P85" s="95">
        <f aca="true" t="shared" si="22" ref="P85:X85">SUM(P29,P70)</f>
        <v>540</v>
      </c>
      <c r="Q85" s="95">
        <f t="shared" si="22"/>
        <v>540</v>
      </c>
      <c r="R85" s="95">
        <f t="shared" si="22"/>
        <v>1080</v>
      </c>
      <c r="S85" s="95">
        <f t="shared" si="22"/>
        <v>504</v>
      </c>
      <c r="T85" s="95">
        <f t="shared" si="22"/>
        <v>612</v>
      </c>
      <c r="U85" s="95">
        <f t="shared" si="22"/>
        <v>1116</v>
      </c>
      <c r="V85" s="95">
        <f t="shared" si="22"/>
        <v>432</v>
      </c>
      <c r="W85" s="95">
        <f>SUM(W29,W70)</f>
        <v>396</v>
      </c>
      <c r="X85" s="95">
        <f t="shared" si="22"/>
        <v>828</v>
      </c>
      <c r="Y85" s="256"/>
      <c r="Z85" s="112">
        <f>SUM(R85,U85,X85)</f>
        <v>3024</v>
      </c>
    </row>
    <row r="86" spans="1:26" s="113" customFormat="1" ht="27" customHeight="1">
      <c r="A86" s="114" t="s">
        <v>69</v>
      </c>
      <c r="B86" s="115" t="s">
        <v>168</v>
      </c>
      <c r="C86" s="115"/>
      <c r="D86" s="3"/>
      <c r="E86" s="3"/>
      <c r="F86" s="3"/>
      <c r="G86" s="3"/>
      <c r="H86" s="5">
        <v>612</v>
      </c>
      <c r="I86" s="3">
        <f>SUM(I55,I60,I64,I68)</f>
        <v>612</v>
      </c>
      <c r="J86" s="3"/>
      <c r="K86" s="3"/>
      <c r="L86" s="3"/>
      <c r="M86" s="3"/>
      <c r="N86" s="3"/>
      <c r="O86" s="3"/>
      <c r="P86" s="123">
        <f>SUM(P55,P60,P64,P68)</f>
        <v>72</v>
      </c>
      <c r="Q86" s="123">
        <f>SUM(Q55,Q60,Q64,Q68,Q83)</f>
        <v>180</v>
      </c>
      <c r="R86" s="120">
        <f>SUM(P86:Q86)</f>
        <v>252</v>
      </c>
      <c r="S86" s="123">
        <f>SUM(S55,S60,S64,S68,S83)</f>
        <v>72</v>
      </c>
      <c r="T86" s="123">
        <f>SUM(T55,T60,T64,T68,T83)</f>
        <v>144</v>
      </c>
      <c r="U86" s="120">
        <f>SUM(S86:T86)</f>
        <v>216</v>
      </c>
      <c r="V86" s="123">
        <f>SUM(V55,V60,V64,V68,V83)</f>
        <v>72</v>
      </c>
      <c r="W86" s="123">
        <v>72</v>
      </c>
      <c r="X86" s="120">
        <f>SUM(V86:W86)</f>
        <v>144</v>
      </c>
      <c r="Y86" s="258"/>
      <c r="Z86" s="112">
        <f>SUM(R86,U86,X86)</f>
        <v>612</v>
      </c>
    </row>
    <row r="87" spans="1:26" s="113" customFormat="1" ht="27" customHeight="1">
      <c r="A87" s="114" t="s">
        <v>70</v>
      </c>
      <c r="B87" s="115" t="s">
        <v>169</v>
      </c>
      <c r="C87" s="115"/>
      <c r="D87" s="3"/>
      <c r="E87" s="3"/>
      <c r="F87" s="3"/>
      <c r="G87" s="3"/>
      <c r="H87" s="5">
        <v>288</v>
      </c>
      <c r="I87" s="3">
        <f>SUM(I56,I61,I65,I69)</f>
        <v>288</v>
      </c>
      <c r="J87" s="3"/>
      <c r="K87" s="3"/>
      <c r="L87" s="3"/>
      <c r="M87" s="3"/>
      <c r="N87" s="3"/>
      <c r="O87" s="3"/>
      <c r="P87" s="123">
        <f>SUM(P65,P69)</f>
        <v>0</v>
      </c>
      <c r="Q87" s="123">
        <f>SUM(Q65)</f>
        <v>108</v>
      </c>
      <c r="R87" s="95">
        <f>SUM(P87:Q87)</f>
        <v>108</v>
      </c>
      <c r="S87" s="181">
        <f>SUM(S56,S61,S65,S69)</f>
        <v>0</v>
      </c>
      <c r="T87" s="181">
        <f>SUM(T56,T61,T65,T69)</f>
        <v>108</v>
      </c>
      <c r="U87" s="95">
        <f>SUM(S87:T87)</f>
        <v>108</v>
      </c>
      <c r="V87" s="124">
        <f>SUM(V56)</f>
        <v>72</v>
      </c>
      <c r="W87" s="124"/>
      <c r="X87" s="95">
        <f>SUM(V87:W87)</f>
        <v>72</v>
      </c>
      <c r="Y87" s="256"/>
      <c r="Z87" s="112">
        <f>SUM(R87,U87,X87)</f>
        <v>288</v>
      </c>
    </row>
    <row r="88" spans="1:26" s="113" customFormat="1" ht="27" customHeight="1">
      <c r="A88" s="114"/>
      <c r="B88" s="115" t="s">
        <v>172</v>
      </c>
      <c r="C88" s="115"/>
      <c r="D88" s="3"/>
      <c r="E88" s="3"/>
      <c r="F88" s="3"/>
      <c r="G88" s="3"/>
      <c r="H88" s="5">
        <v>900</v>
      </c>
      <c r="I88" s="3">
        <f>SUM(I86:I87)</f>
        <v>900</v>
      </c>
      <c r="J88" s="3"/>
      <c r="K88" s="3"/>
      <c r="L88" s="3"/>
      <c r="M88" s="3"/>
      <c r="N88" s="3"/>
      <c r="O88" s="3"/>
      <c r="P88" s="5"/>
      <c r="Q88" s="5"/>
      <c r="R88" s="96"/>
      <c r="S88" s="116"/>
      <c r="T88" s="116"/>
      <c r="U88" s="95"/>
      <c r="V88" s="116"/>
      <c r="W88" s="116"/>
      <c r="X88" s="95"/>
      <c r="Y88" s="256"/>
      <c r="Z88" s="112">
        <f>SUM(Z86:Z87)</f>
        <v>900</v>
      </c>
    </row>
    <row r="89" spans="1:27" ht="18.75">
      <c r="A89" s="40"/>
      <c r="B89" s="35" t="s">
        <v>174</v>
      </c>
      <c r="C89" s="35"/>
      <c r="D89" s="36"/>
      <c r="E89" s="36"/>
      <c r="F89" s="36"/>
      <c r="G89" s="36"/>
      <c r="H89" s="36">
        <f aca="true" t="shared" si="23" ref="H89:X89">H7+H29+H70+H86+H87</f>
        <v>7483.5</v>
      </c>
      <c r="I89" s="36">
        <f t="shared" si="23"/>
        <v>5328</v>
      </c>
      <c r="J89" s="36">
        <f t="shared" si="23"/>
        <v>2036</v>
      </c>
      <c r="K89" s="36">
        <f t="shared" si="23"/>
        <v>60</v>
      </c>
      <c r="L89" s="36">
        <f t="shared" si="23"/>
        <v>702</v>
      </c>
      <c r="M89" s="36">
        <f t="shared" si="23"/>
        <v>612</v>
      </c>
      <c r="N89" s="36">
        <f t="shared" si="23"/>
        <v>792</v>
      </c>
      <c r="O89" s="36">
        <f t="shared" si="23"/>
        <v>1404</v>
      </c>
      <c r="P89" s="36">
        <f t="shared" si="23"/>
        <v>612</v>
      </c>
      <c r="Q89" s="36">
        <f t="shared" si="23"/>
        <v>828</v>
      </c>
      <c r="R89" s="36">
        <f t="shared" si="23"/>
        <v>1440</v>
      </c>
      <c r="S89" s="36">
        <f t="shared" si="23"/>
        <v>576</v>
      </c>
      <c r="T89" s="36">
        <f t="shared" si="23"/>
        <v>864</v>
      </c>
      <c r="U89" s="36">
        <f t="shared" si="23"/>
        <v>1440</v>
      </c>
      <c r="V89" s="36">
        <f t="shared" si="23"/>
        <v>576</v>
      </c>
      <c r="W89" s="36">
        <f t="shared" si="23"/>
        <v>468</v>
      </c>
      <c r="X89" s="36">
        <f t="shared" si="23"/>
        <v>1044</v>
      </c>
      <c r="Y89" s="73"/>
      <c r="Z89" s="58">
        <f>SUM(O89,R89,U89,X89)</f>
        <v>5328</v>
      </c>
      <c r="AA89" s="56">
        <f>(Z89+Z91)/100</f>
        <v>53.28</v>
      </c>
    </row>
    <row r="90" spans="1:27" ht="18.75">
      <c r="A90" s="272" t="s">
        <v>87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4"/>
      <c r="L90" s="87"/>
      <c r="M90" s="36">
        <f>M89/17</f>
        <v>36</v>
      </c>
      <c r="N90" s="36">
        <f>N89/22</f>
        <v>36</v>
      </c>
      <c r="O90" s="36"/>
      <c r="P90" s="36">
        <f>P89/17</f>
        <v>36</v>
      </c>
      <c r="Q90" s="36">
        <f>Q89/23</f>
        <v>36</v>
      </c>
      <c r="R90" s="36"/>
      <c r="S90" s="36">
        <f>S89/16</f>
        <v>36</v>
      </c>
      <c r="T90" s="36">
        <f>T89/24</f>
        <v>36</v>
      </c>
      <c r="U90" s="36"/>
      <c r="V90" s="36">
        <f>V89/16</f>
        <v>36</v>
      </c>
      <c r="W90" s="36">
        <f>W89/13</f>
        <v>36</v>
      </c>
      <c r="X90" s="36"/>
      <c r="Y90" s="73"/>
      <c r="Z90" s="58"/>
      <c r="AA90" s="73"/>
    </row>
    <row r="91" spans="1:26" ht="18.75" customHeight="1">
      <c r="A91" s="3" t="s">
        <v>69</v>
      </c>
      <c r="B91" s="47" t="s">
        <v>71</v>
      </c>
      <c r="C91" s="47"/>
      <c r="D91" s="38"/>
      <c r="E91" s="38"/>
      <c r="F91" s="38"/>
      <c r="G91" s="38"/>
      <c r="H91" s="40"/>
      <c r="I91" s="60" t="s">
        <v>173</v>
      </c>
      <c r="J91" s="38"/>
      <c r="K91" s="38"/>
      <c r="L91" s="38"/>
      <c r="M91" s="38"/>
      <c r="N91" s="38"/>
      <c r="O91" s="38"/>
      <c r="P91" s="61"/>
      <c r="Q91" s="61"/>
      <c r="R91" s="61"/>
      <c r="S91" s="62"/>
      <c r="T91" s="62"/>
      <c r="U91" s="62"/>
      <c r="V91" s="62"/>
      <c r="W91" s="63"/>
      <c r="X91" s="63"/>
      <c r="Y91" s="259"/>
      <c r="Z91" s="58">
        <f>SUM(P91:W91)</f>
        <v>0</v>
      </c>
    </row>
    <row r="92" spans="1:28" ht="17.25" customHeight="1">
      <c r="A92" s="3" t="s">
        <v>70</v>
      </c>
      <c r="B92" s="47" t="s">
        <v>72</v>
      </c>
      <c r="C92" s="47"/>
      <c r="D92" s="38"/>
      <c r="E92" s="38"/>
      <c r="F92" s="38"/>
      <c r="G92" s="38"/>
      <c r="H92" s="40"/>
      <c r="I92" s="223" t="s">
        <v>112</v>
      </c>
      <c r="J92" s="38"/>
      <c r="K92" s="38"/>
      <c r="L92" s="38"/>
      <c r="M92" s="38"/>
      <c r="N92" s="38"/>
      <c r="O92" s="38"/>
      <c r="P92" s="61"/>
      <c r="Q92" s="61"/>
      <c r="R92" s="61"/>
      <c r="S92" s="62"/>
      <c r="T92" s="62"/>
      <c r="U92" s="62"/>
      <c r="V92" s="62"/>
      <c r="W92" s="63"/>
      <c r="X92" s="63"/>
      <c r="Y92" s="259"/>
      <c r="Z92" s="58">
        <f>SUM(P92:W92)</f>
        <v>0</v>
      </c>
      <c r="AB92">
        <v>576</v>
      </c>
    </row>
    <row r="93" spans="1:26" ht="30.75" customHeight="1">
      <c r="A93" s="5" t="s">
        <v>50</v>
      </c>
      <c r="B93" s="50" t="s">
        <v>68</v>
      </c>
      <c r="C93" s="50"/>
      <c r="D93" s="51"/>
      <c r="E93" s="51"/>
      <c r="F93" s="51"/>
      <c r="G93" s="51"/>
      <c r="H93" s="40"/>
      <c r="I93" s="3" t="s">
        <v>88</v>
      </c>
      <c r="J93" s="4"/>
      <c r="K93" s="4"/>
      <c r="L93" s="4"/>
      <c r="M93" s="4"/>
      <c r="N93" s="4"/>
      <c r="O93" s="4"/>
      <c r="P93" s="10"/>
      <c r="Q93" s="10"/>
      <c r="R93" s="10"/>
      <c r="S93" s="48"/>
      <c r="T93" s="48"/>
      <c r="U93" s="48"/>
      <c r="V93" s="48"/>
      <c r="W93" s="57">
        <v>144</v>
      </c>
      <c r="X93" s="57"/>
      <c r="Y93" s="260"/>
      <c r="Z93" s="58">
        <f>SUM(P93:W93)</f>
        <v>144</v>
      </c>
    </row>
    <row r="94" spans="1:26" ht="18.75">
      <c r="A94" s="5" t="s">
        <v>51</v>
      </c>
      <c r="B94" s="8" t="s">
        <v>52</v>
      </c>
      <c r="C94" s="8"/>
      <c r="D94" s="3"/>
      <c r="E94" s="3"/>
      <c r="F94" s="3"/>
      <c r="G94" s="3"/>
      <c r="H94" s="3"/>
      <c r="I94" s="3" t="s">
        <v>98</v>
      </c>
      <c r="J94" s="4"/>
      <c r="K94" s="4"/>
      <c r="L94" s="4"/>
      <c r="M94" s="4"/>
      <c r="N94" s="4"/>
      <c r="O94" s="4"/>
      <c r="P94" s="10"/>
      <c r="Q94" s="10"/>
      <c r="R94" s="10"/>
      <c r="S94" s="48"/>
      <c r="T94" s="48"/>
      <c r="U94" s="48"/>
      <c r="V94" s="48"/>
      <c r="W94" s="52"/>
      <c r="X94" s="52"/>
      <c r="Y94" s="39"/>
      <c r="Z94" s="37"/>
    </row>
    <row r="95" spans="1:26" ht="24.75" customHeight="1">
      <c r="A95" s="5" t="s">
        <v>53</v>
      </c>
      <c r="B95" s="8" t="s">
        <v>54</v>
      </c>
      <c r="C95" s="8"/>
      <c r="D95" s="3"/>
      <c r="E95" s="3"/>
      <c r="F95" s="3"/>
      <c r="G95" s="3"/>
      <c r="H95" s="3"/>
      <c r="I95" s="3" t="s">
        <v>78</v>
      </c>
      <c r="J95" s="4"/>
      <c r="K95" s="4"/>
      <c r="L95" s="4"/>
      <c r="M95" s="4"/>
      <c r="N95" s="4"/>
      <c r="O95" s="4"/>
      <c r="P95" s="10"/>
      <c r="Q95" s="10"/>
      <c r="R95" s="10"/>
      <c r="S95" s="48"/>
      <c r="T95" s="48"/>
      <c r="U95" s="48"/>
      <c r="V95" s="48"/>
      <c r="W95" s="52"/>
      <c r="X95" s="52"/>
      <c r="Y95" s="39"/>
      <c r="Z95" s="37"/>
    </row>
    <row r="96" spans="1:26" ht="23.25" customHeight="1">
      <c r="A96" s="6" t="s">
        <v>55</v>
      </c>
      <c r="B96" s="2" t="s">
        <v>56</v>
      </c>
      <c r="C96" s="2"/>
      <c r="D96" s="4"/>
      <c r="E96" s="4"/>
      <c r="F96" s="4"/>
      <c r="G96" s="4"/>
      <c r="H96" s="3"/>
      <c r="I96" s="4" t="s">
        <v>88</v>
      </c>
      <c r="J96" s="4"/>
      <c r="K96" s="4"/>
      <c r="L96" s="4"/>
      <c r="M96" s="4"/>
      <c r="N96" s="4"/>
      <c r="O96" s="4"/>
      <c r="P96" s="10"/>
      <c r="Q96" s="10"/>
      <c r="R96" s="10"/>
      <c r="S96" s="48"/>
      <c r="T96" s="48"/>
      <c r="U96" s="48"/>
      <c r="V96" s="48"/>
      <c r="W96" s="52"/>
      <c r="X96" s="52"/>
      <c r="Y96" s="39"/>
      <c r="Z96" s="37"/>
    </row>
    <row r="97" spans="1:26" ht="19.5" customHeight="1">
      <c r="A97" s="6" t="s">
        <v>57</v>
      </c>
      <c r="B97" s="2" t="s">
        <v>58</v>
      </c>
      <c r="C97" s="2"/>
      <c r="D97" s="4"/>
      <c r="E97" s="4"/>
      <c r="F97" s="4"/>
      <c r="G97" s="4"/>
      <c r="H97" s="3"/>
      <c r="I97" s="4" t="s">
        <v>77</v>
      </c>
      <c r="J97" s="4"/>
      <c r="K97" s="4"/>
      <c r="L97" s="4"/>
      <c r="M97" s="4"/>
      <c r="N97" s="4"/>
      <c r="O97" s="4"/>
      <c r="P97" s="10"/>
      <c r="Q97" s="10"/>
      <c r="R97" s="10"/>
      <c r="S97" s="48"/>
      <c r="T97" s="48"/>
      <c r="U97" s="48"/>
      <c r="V97" s="49"/>
      <c r="W97" s="52"/>
      <c r="X97" s="52"/>
      <c r="Y97" s="39"/>
      <c r="Z97" s="37"/>
    </row>
    <row r="98" spans="1:25" ht="15.75">
      <c r="A98" s="5" t="s">
        <v>59</v>
      </c>
      <c r="B98" s="8" t="s">
        <v>60</v>
      </c>
      <c r="C98" s="8"/>
      <c r="D98" s="3"/>
      <c r="E98" s="3"/>
      <c r="F98" s="3"/>
      <c r="G98" s="3"/>
      <c r="H98" s="3"/>
      <c r="I98" s="3" t="s">
        <v>97</v>
      </c>
      <c r="J98" s="4"/>
      <c r="K98" s="4"/>
      <c r="L98" s="4"/>
      <c r="M98" s="4"/>
      <c r="N98" s="4"/>
      <c r="O98" s="4"/>
      <c r="P98" s="4"/>
      <c r="Q98" s="4"/>
      <c r="R98" s="4"/>
      <c r="S98" s="48"/>
      <c r="T98" s="48"/>
      <c r="U98" s="48"/>
      <c r="V98" s="48"/>
      <c r="W98" s="48"/>
      <c r="X98" s="48"/>
      <c r="Y98" s="251"/>
    </row>
    <row r="99" spans="1:25" ht="15.75">
      <c r="A99" s="290" t="s">
        <v>65</v>
      </c>
      <c r="B99" s="290"/>
      <c r="C99" s="5"/>
      <c r="D99" s="14"/>
      <c r="E99" s="14"/>
      <c r="F99" s="14"/>
      <c r="G99" s="14"/>
      <c r="H99" s="64"/>
      <c r="I99" s="3"/>
      <c r="J99" s="64"/>
      <c r="K99" s="64"/>
      <c r="L99" s="64"/>
      <c r="M99" s="64"/>
      <c r="N99" s="64"/>
      <c r="O99" s="64"/>
      <c r="P99" s="64"/>
      <c r="Q99" s="3"/>
      <c r="R99" s="3"/>
      <c r="S99" s="48"/>
      <c r="T99" s="48"/>
      <c r="U99" s="48"/>
      <c r="V99" s="48"/>
      <c r="W99" s="48"/>
      <c r="X99" s="48"/>
      <c r="Y99" s="251"/>
    </row>
    <row r="100" spans="1:25" ht="15" customHeight="1">
      <c r="A100" s="291" t="s">
        <v>123</v>
      </c>
      <c r="B100" s="292"/>
      <c r="C100" s="292"/>
      <c r="D100" s="292"/>
      <c r="E100" s="292"/>
      <c r="F100" s="293"/>
      <c r="G100" s="287"/>
      <c r="H100" s="282" t="s">
        <v>121</v>
      </c>
      <c r="I100" s="277" t="s">
        <v>100</v>
      </c>
      <c r="J100" s="277"/>
      <c r="K100" s="277"/>
      <c r="L100" s="88"/>
      <c r="M100" s="40">
        <v>9</v>
      </c>
      <c r="N100" s="40">
        <v>10</v>
      </c>
      <c r="O100" s="40"/>
      <c r="P100" s="40">
        <v>8</v>
      </c>
      <c r="Q100" s="40">
        <v>9</v>
      </c>
      <c r="R100" s="40"/>
      <c r="S100" s="48">
        <v>9</v>
      </c>
      <c r="T100" s="48">
        <v>10</v>
      </c>
      <c r="U100" s="48"/>
      <c r="V100" s="69">
        <v>9</v>
      </c>
      <c r="W100" s="69">
        <v>7</v>
      </c>
      <c r="X100" s="69"/>
      <c r="Y100" s="261"/>
    </row>
    <row r="101" spans="1:25" ht="29.25" customHeight="1">
      <c r="A101" s="279" t="s">
        <v>124</v>
      </c>
      <c r="B101" s="280"/>
      <c r="C101" s="280"/>
      <c r="D101" s="280"/>
      <c r="E101" s="280"/>
      <c r="F101" s="281"/>
      <c r="G101" s="288"/>
      <c r="H101" s="283"/>
      <c r="I101" s="277" t="s">
        <v>122</v>
      </c>
      <c r="J101" s="277"/>
      <c r="K101" s="277"/>
      <c r="L101" s="88"/>
      <c r="M101" s="40">
        <v>0</v>
      </c>
      <c r="N101" s="40">
        <v>3</v>
      </c>
      <c r="O101" s="40"/>
      <c r="P101" s="66">
        <v>1</v>
      </c>
      <c r="Q101" s="66">
        <v>4</v>
      </c>
      <c r="R101" s="66"/>
      <c r="S101" s="66">
        <v>2</v>
      </c>
      <c r="T101" s="66">
        <v>3</v>
      </c>
      <c r="U101" s="66"/>
      <c r="V101" s="66">
        <v>2</v>
      </c>
      <c r="W101" s="66">
        <v>1</v>
      </c>
      <c r="X101" s="66"/>
      <c r="Y101" s="262"/>
    </row>
    <row r="102" spans="1:25" ht="19.5" customHeight="1">
      <c r="A102" s="279"/>
      <c r="B102" s="280"/>
      <c r="C102" s="280"/>
      <c r="D102" s="280"/>
      <c r="E102" s="280"/>
      <c r="F102" s="281"/>
      <c r="G102" s="288"/>
      <c r="H102" s="283"/>
      <c r="I102" s="277" t="s">
        <v>101</v>
      </c>
      <c r="J102" s="277"/>
      <c r="K102" s="277"/>
      <c r="L102" s="88"/>
      <c r="M102" s="40">
        <v>5</v>
      </c>
      <c r="N102" s="40">
        <v>6</v>
      </c>
      <c r="O102" s="40"/>
      <c r="P102" s="125">
        <v>3</v>
      </c>
      <c r="Q102" s="125">
        <v>6</v>
      </c>
      <c r="R102" s="125"/>
      <c r="S102" s="48">
        <v>6</v>
      </c>
      <c r="T102" s="48">
        <v>5</v>
      </c>
      <c r="U102" s="48"/>
      <c r="V102" s="48">
        <v>3</v>
      </c>
      <c r="W102" s="48">
        <v>6</v>
      </c>
      <c r="X102" s="48"/>
      <c r="Y102" s="251"/>
    </row>
    <row r="103" spans="1:25" ht="18.75" customHeight="1">
      <c r="A103" s="279"/>
      <c r="B103" s="280"/>
      <c r="C103" s="280"/>
      <c r="D103" s="280"/>
      <c r="E103" s="280"/>
      <c r="F103" s="280"/>
      <c r="G103" s="288"/>
      <c r="H103" s="283"/>
      <c r="I103" s="277" t="s">
        <v>102</v>
      </c>
      <c r="J103" s="277"/>
      <c r="K103" s="277"/>
      <c r="L103" s="88"/>
      <c r="M103" s="40"/>
      <c r="N103" s="40"/>
      <c r="O103" s="40"/>
      <c r="P103" s="125"/>
      <c r="Q103" s="125"/>
      <c r="R103" s="125"/>
      <c r="S103" s="48"/>
      <c r="T103" s="40"/>
      <c r="U103" s="40"/>
      <c r="V103" s="40"/>
      <c r="W103" s="40"/>
      <c r="X103" s="40"/>
      <c r="Y103" s="42"/>
    </row>
    <row r="104" spans="1:25" ht="18.75" customHeight="1">
      <c r="A104" s="285"/>
      <c r="B104" s="286"/>
      <c r="C104" s="286"/>
      <c r="D104" s="286"/>
      <c r="E104" s="286"/>
      <c r="F104" s="286"/>
      <c r="G104" s="289"/>
      <c r="H104" s="284"/>
      <c r="I104" s="267" t="s">
        <v>125</v>
      </c>
      <c r="J104" s="268"/>
      <c r="K104" s="269"/>
      <c r="L104" s="86"/>
      <c r="M104" s="40"/>
      <c r="N104" s="40"/>
      <c r="O104" s="40"/>
      <c r="P104" s="40"/>
      <c r="Q104" s="40"/>
      <c r="R104" s="40"/>
      <c r="S104" s="48"/>
      <c r="T104" s="48"/>
      <c r="U104" s="48">
        <v>1</v>
      </c>
      <c r="V104" s="48"/>
      <c r="W104" s="48"/>
      <c r="X104" s="48">
        <v>1</v>
      </c>
      <c r="Y104" s="251"/>
    </row>
    <row r="105" spans="2:8" ht="18.75">
      <c r="B105" s="41"/>
      <c r="C105" s="41"/>
      <c r="D105" s="39"/>
      <c r="E105" s="39"/>
      <c r="F105" s="39"/>
      <c r="G105" s="39"/>
      <c r="H105" s="42"/>
    </row>
    <row r="106" spans="2:8" ht="18.75">
      <c r="B106" s="41"/>
      <c r="C106" s="41"/>
      <c r="D106" s="39"/>
      <c r="E106" s="39"/>
      <c r="F106" s="39"/>
      <c r="G106" s="39"/>
      <c r="H106" s="42"/>
    </row>
    <row r="107" spans="2:27" s="9" customFormat="1" ht="18.75">
      <c r="B107" s="41"/>
      <c r="C107" s="41"/>
      <c r="D107" s="39"/>
      <c r="E107" s="39"/>
      <c r="F107" s="39"/>
      <c r="G107" s="39"/>
      <c r="H107" s="42"/>
      <c r="S107"/>
      <c r="T107"/>
      <c r="U107"/>
      <c r="V107"/>
      <c r="W107"/>
      <c r="X107"/>
      <c r="Y107"/>
      <c r="Z107"/>
      <c r="AA107"/>
    </row>
    <row r="108" spans="2:27" s="9" customFormat="1" ht="18.75">
      <c r="B108" s="41"/>
      <c r="C108" s="41"/>
      <c r="D108" s="39"/>
      <c r="E108" s="39"/>
      <c r="F108" s="39"/>
      <c r="G108" s="39"/>
      <c r="H108" s="42"/>
      <c r="S108"/>
      <c r="T108"/>
      <c r="U108"/>
      <c r="V108"/>
      <c r="W108"/>
      <c r="X108"/>
      <c r="Y108"/>
      <c r="Z108"/>
      <c r="AA108"/>
    </row>
    <row r="109" spans="2:27" s="9" customFormat="1" ht="18.75">
      <c r="B109" s="41"/>
      <c r="C109" s="41"/>
      <c r="D109" s="39"/>
      <c r="E109" s="39"/>
      <c r="F109" s="39"/>
      <c r="G109" s="39"/>
      <c r="H109" s="42"/>
      <c r="S109"/>
      <c r="T109"/>
      <c r="U109"/>
      <c r="V109"/>
      <c r="W109"/>
      <c r="X109"/>
      <c r="Y109"/>
      <c r="Z109"/>
      <c r="AA109"/>
    </row>
  </sheetData>
  <sheetProtection/>
  <mergeCells count="38">
    <mergeCell ref="X4:X5"/>
    <mergeCell ref="M3:X3"/>
    <mergeCell ref="U4:U5"/>
    <mergeCell ref="C3:C5"/>
    <mergeCell ref="F4:F5"/>
    <mergeCell ref="P4:Q4"/>
    <mergeCell ref="S4:T4"/>
    <mergeCell ref="O4:O5"/>
    <mergeCell ref="R4:R5"/>
    <mergeCell ref="I4:I5"/>
    <mergeCell ref="A1:W1"/>
    <mergeCell ref="A3:A5"/>
    <mergeCell ref="B3:B5"/>
    <mergeCell ref="H3:H5"/>
    <mergeCell ref="I3:K3"/>
    <mergeCell ref="E4:E5"/>
    <mergeCell ref="D3:G3"/>
    <mergeCell ref="V4:W4"/>
    <mergeCell ref="M4:N4"/>
    <mergeCell ref="D4:D5"/>
    <mergeCell ref="A29:B29"/>
    <mergeCell ref="A102:F102"/>
    <mergeCell ref="H100:H104"/>
    <mergeCell ref="A103:F104"/>
    <mergeCell ref="G100:G104"/>
    <mergeCell ref="A99:B99"/>
    <mergeCell ref="A100:F100"/>
    <mergeCell ref="A101:F101"/>
    <mergeCell ref="L3:L5"/>
    <mergeCell ref="J4:K4"/>
    <mergeCell ref="I104:K104"/>
    <mergeCell ref="A70:B70"/>
    <mergeCell ref="A90:K90"/>
    <mergeCell ref="G4:G5"/>
    <mergeCell ref="I100:K100"/>
    <mergeCell ref="I101:K101"/>
    <mergeCell ref="I102:K102"/>
    <mergeCell ref="I103:K103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landscape" paperSize="8" scale="70" r:id="rId1"/>
  <rowBreaks count="1" manualBreakCount="1">
    <brk id="50" max="27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35"/>
  <sheetViews>
    <sheetView zoomScalePageLayoutView="0" workbookViewId="0" topLeftCell="A1">
      <selection activeCell="BL11" sqref="BL11"/>
    </sheetView>
  </sheetViews>
  <sheetFormatPr defaultColWidth="9.140625" defaultRowHeight="15"/>
  <cols>
    <col min="2" max="2" width="5.8515625" style="0" customWidth="1"/>
    <col min="3" max="52" width="4.28125" style="0" customWidth="1"/>
    <col min="53" max="53" width="4.140625" style="0" customWidth="1"/>
    <col min="54" max="55" width="4.28125" style="0" customWidth="1"/>
    <col min="56" max="56" width="5.57421875" style="0" customWidth="1"/>
    <col min="57" max="63" width="4.28125" style="0" customWidth="1"/>
    <col min="64" max="64" width="4.8515625" style="0" customWidth="1"/>
  </cols>
  <sheetData>
    <row r="1" ht="15">
      <c r="H1" t="s">
        <v>179</v>
      </c>
    </row>
    <row r="4" ht="15">
      <c r="Q4" t="s">
        <v>293</v>
      </c>
    </row>
    <row r="5" spans="12:19" ht="15">
      <c r="L5" t="s">
        <v>180</v>
      </c>
      <c r="S5" t="s">
        <v>181</v>
      </c>
    </row>
    <row r="6" ht="15">
      <c r="L6" t="s">
        <v>182</v>
      </c>
    </row>
    <row r="9" spans="13:47" ht="15">
      <c r="M9" t="s">
        <v>183</v>
      </c>
      <c r="AU9" t="s">
        <v>184</v>
      </c>
    </row>
    <row r="10" spans="1:64" ht="15">
      <c r="A10" s="48" t="s">
        <v>286</v>
      </c>
      <c r="B10" s="48"/>
      <c r="C10" s="48" t="s">
        <v>185</v>
      </c>
      <c r="D10" s="48"/>
      <c r="E10" s="48"/>
      <c r="F10" s="48"/>
      <c r="G10" s="48"/>
      <c r="H10" s="48" t="s">
        <v>186</v>
      </c>
      <c r="I10" s="48"/>
      <c r="J10" s="48"/>
      <c r="K10" s="48"/>
      <c r="L10" s="48" t="s">
        <v>187</v>
      </c>
      <c r="M10" s="48"/>
      <c r="N10" s="48"/>
      <c r="O10" s="48"/>
      <c r="P10" s="48" t="s">
        <v>188</v>
      </c>
      <c r="Q10" s="48"/>
      <c r="R10" s="48"/>
      <c r="S10" s="48"/>
      <c r="T10" s="48" t="s">
        <v>189</v>
      </c>
      <c r="U10" s="48"/>
      <c r="V10" s="48"/>
      <c r="W10" s="48"/>
      <c r="X10" s="48" t="s">
        <v>190</v>
      </c>
      <c r="Y10" s="48"/>
      <c r="Z10" s="48"/>
      <c r="AA10" s="48"/>
      <c r="AB10" s="48" t="s">
        <v>191</v>
      </c>
      <c r="AC10" s="48"/>
      <c r="AD10" s="48"/>
      <c r="AE10" s="48"/>
      <c r="AF10" s="48"/>
      <c r="AG10" s="48" t="s">
        <v>192</v>
      </c>
      <c r="AH10" s="48"/>
      <c r="AI10" s="48"/>
      <c r="AJ10" s="48"/>
      <c r="AK10" s="48" t="s">
        <v>193</v>
      </c>
      <c r="AL10" s="48"/>
      <c r="AM10" s="48"/>
      <c r="AN10" s="48"/>
      <c r="AO10" s="48"/>
      <c r="AP10" s="48" t="s">
        <v>194</v>
      </c>
      <c r="AQ10" s="48"/>
      <c r="AR10" s="48"/>
      <c r="AS10" s="48"/>
      <c r="AT10" s="48"/>
      <c r="AU10" s="48" t="s">
        <v>195</v>
      </c>
      <c r="AV10" s="48"/>
      <c r="AW10" s="48"/>
      <c r="AX10" s="48"/>
      <c r="AY10" s="48" t="s">
        <v>196</v>
      </c>
      <c r="AZ10" s="48"/>
      <c r="BA10" s="48"/>
      <c r="BB10" s="48"/>
      <c r="BC10" s="48"/>
      <c r="BD10" s="48"/>
      <c r="BE10" s="48" t="s">
        <v>197</v>
      </c>
      <c r="BF10" s="48" t="s">
        <v>198</v>
      </c>
      <c r="BG10" s="48" t="s">
        <v>199</v>
      </c>
      <c r="BH10" s="48" t="s">
        <v>200</v>
      </c>
      <c r="BI10" s="48" t="s">
        <v>201</v>
      </c>
      <c r="BJ10" s="48" t="s">
        <v>202</v>
      </c>
      <c r="BK10" s="48" t="s">
        <v>203</v>
      </c>
      <c r="BL10" s="48" t="s">
        <v>309</v>
      </c>
    </row>
    <row r="11" spans="1:64" ht="15">
      <c r="A11" s="48"/>
      <c r="B11" s="48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>
        <v>13</v>
      </c>
      <c r="P11" s="48">
        <v>14</v>
      </c>
      <c r="Q11" s="48">
        <v>15</v>
      </c>
      <c r="R11" s="48">
        <v>16</v>
      </c>
      <c r="S11" s="48">
        <v>17</v>
      </c>
      <c r="T11" s="48">
        <v>18</v>
      </c>
      <c r="U11" s="48">
        <v>19</v>
      </c>
      <c r="V11" s="48">
        <v>20</v>
      </c>
      <c r="W11" s="48">
        <v>21</v>
      </c>
      <c r="X11" s="48">
        <v>22</v>
      </c>
      <c r="Y11" s="48">
        <v>23</v>
      </c>
      <c r="Z11" s="48">
        <v>24</v>
      </c>
      <c r="AA11" s="48">
        <v>25</v>
      </c>
      <c r="AB11" s="48">
        <v>26</v>
      </c>
      <c r="AC11" s="48">
        <v>27</v>
      </c>
      <c r="AD11" s="48">
        <v>28</v>
      </c>
      <c r="AE11" s="48">
        <v>29</v>
      </c>
      <c r="AF11" s="48">
        <v>30</v>
      </c>
      <c r="AG11" s="48">
        <v>31</v>
      </c>
      <c r="AH11" s="48">
        <v>32</v>
      </c>
      <c r="AI11" s="48">
        <v>33</v>
      </c>
      <c r="AJ11" s="48">
        <v>34</v>
      </c>
      <c r="AK11" s="48">
        <v>35</v>
      </c>
      <c r="AL11" s="48">
        <v>36</v>
      </c>
      <c r="AM11" s="48">
        <v>37</v>
      </c>
      <c r="AN11" s="48">
        <v>38</v>
      </c>
      <c r="AO11" s="48">
        <v>39</v>
      </c>
      <c r="AP11" s="48">
        <v>40</v>
      </c>
      <c r="AQ11" s="48">
        <v>41</v>
      </c>
      <c r="AR11" s="48">
        <v>42</v>
      </c>
      <c r="AS11" s="48">
        <v>43</v>
      </c>
      <c r="AT11" s="48">
        <v>44</v>
      </c>
      <c r="AU11" s="48">
        <v>45</v>
      </c>
      <c r="AV11" s="48">
        <v>46</v>
      </c>
      <c r="AW11" s="48">
        <v>47</v>
      </c>
      <c r="AX11" s="48">
        <v>48</v>
      </c>
      <c r="AY11" s="48">
        <v>49</v>
      </c>
      <c r="AZ11" s="48">
        <v>50</v>
      </c>
      <c r="BA11" s="48">
        <v>51</v>
      </c>
      <c r="BB11" s="48">
        <v>52</v>
      </c>
      <c r="BC11" s="48" t="s">
        <v>204</v>
      </c>
      <c r="BD11" s="48" t="s">
        <v>205</v>
      </c>
      <c r="BE11" s="48"/>
      <c r="BF11" s="48"/>
      <c r="BG11" s="48"/>
      <c r="BH11" s="48"/>
      <c r="BI11" s="48"/>
      <c r="BJ11" s="48"/>
      <c r="BK11" s="48"/>
      <c r="BL11" s="48"/>
    </row>
    <row r="12" spans="1:64" ht="15">
      <c r="A12" s="48" t="s">
        <v>287</v>
      </c>
      <c r="B12" s="48" t="s">
        <v>299</v>
      </c>
      <c r="C12" s="48">
        <v>36</v>
      </c>
      <c r="D12" s="48">
        <v>36</v>
      </c>
      <c r="E12" s="48">
        <v>36</v>
      </c>
      <c r="F12" s="48">
        <v>36</v>
      </c>
      <c r="G12" s="48">
        <v>36</v>
      </c>
      <c r="H12" s="48">
        <v>36</v>
      </c>
      <c r="I12" s="48">
        <v>36</v>
      </c>
      <c r="J12" s="48">
        <v>36</v>
      </c>
      <c r="K12" s="48">
        <v>36</v>
      </c>
      <c r="L12" s="48">
        <v>36</v>
      </c>
      <c r="M12" s="48">
        <v>36</v>
      </c>
      <c r="N12" s="48">
        <v>36</v>
      </c>
      <c r="O12" s="48">
        <v>36</v>
      </c>
      <c r="P12" s="48">
        <v>36</v>
      </c>
      <c r="Q12" s="48">
        <v>36</v>
      </c>
      <c r="R12" s="48">
        <v>36</v>
      </c>
      <c r="S12" s="69">
        <v>36</v>
      </c>
      <c r="T12" s="48" t="s">
        <v>206</v>
      </c>
      <c r="U12" s="48" t="s">
        <v>206</v>
      </c>
      <c r="V12" s="48">
        <v>36</v>
      </c>
      <c r="W12" s="48">
        <v>36</v>
      </c>
      <c r="X12" s="48">
        <v>36</v>
      </c>
      <c r="Y12" s="48">
        <v>36</v>
      </c>
      <c r="Z12" s="48">
        <v>36</v>
      </c>
      <c r="AA12" s="48">
        <v>36</v>
      </c>
      <c r="AB12" s="48">
        <v>36</v>
      </c>
      <c r="AC12" s="48">
        <v>36</v>
      </c>
      <c r="AD12" s="48">
        <v>36</v>
      </c>
      <c r="AE12" s="48">
        <v>36</v>
      </c>
      <c r="AF12" s="48">
        <v>36</v>
      </c>
      <c r="AG12" s="48">
        <v>36</v>
      </c>
      <c r="AH12" s="48">
        <v>36</v>
      </c>
      <c r="AI12" s="48">
        <v>36</v>
      </c>
      <c r="AJ12" s="48">
        <v>36</v>
      </c>
      <c r="AK12" s="48">
        <v>36</v>
      </c>
      <c r="AL12" s="48">
        <v>36</v>
      </c>
      <c r="AM12" s="48">
        <v>36</v>
      </c>
      <c r="AN12" s="48">
        <v>36</v>
      </c>
      <c r="AO12" s="48">
        <v>36</v>
      </c>
      <c r="AP12" s="48">
        <v>36</v>
      </c>
      <c r="AQ12" s="48">
        <v>36</v>
      </c>
      <c r="AR12" s="48" t="s">
        <v>198</v>
      </c>
      <c r="AS12" s="48" t="s">
        <v>198</v>
      </c>
      <c r="AT12" s="48" t="s">
        <v>206</v>
      </c>
      <c r="AU12" s="48" t="s">
        <v>206</v>
      </c>
      <c r="AV12" s="48" t="s">
        <v>206</v>
      </c>
      <c r="AW12" s="48" t="s">
        <v>206</v>
      </c>
      <c r="AX12" s="48" t="s">
        <v>206</v>
      </c>
      <c r="AY12" s="48" t="s">
        <v>206</v>
      </c>
      <c r="AZ12" s="48" t="s">
        <v>206</v>
      </c>
      <c r="BA12" s="48" t="s">
        <v>206</v>
      </c>
      <c r="BB12" s="48" t="s">
        <v>206</v>
      </c>
      <c r="BC12" s="48">
        <v>39</v>
      </c>
      <c r="BD12" s="48">
        <v>1404</v>
      </c>
      <c r="BE12" s="48">
        <v>39</v>
      </c>
      <c r="BF12" s="48">
        <v>2</v>
      </c>
      <c r="BG12" s="48"/>
      <c r="BH12" s="48"/>
      <c r="BI12" s="48"/>
      <c r="BJ12" s="48"/>
      <c r="BK12" s="48">
        <v>11</v>
      </c>
      <c r="BL12" s="48">
        <v>52</v>
      </c>
    </row>
    <row r="13" spans="1:64" ht="15">
      <c r="A13" s="48" t="s">
        <v>288</v>
      </c>
      <c r="B13" s="48" t="s">
        <v>299</v>
      </c>
      <c r="C13" s="48">
        <v>36</v>
      </c>
      <c r="D13" s="48">
        <v>36</v>
      </c>
      <c r="E13" s="48">
        <v>36</v>
      </c>
      <c r="F13" s="48">
        <v>36</v>
      </c>
      <c r="G13" s="48">
        <v>36</v>
      </c>
      <c r="H13" s="48">
        <v>36</v>
      </c>
      <c r="I13" s="48">
        <v>36</v>
      </c>
      <c r="J13" s="48">
        <v>36</v>
      </c>
      <c r="K13" s="48">
        <v>36</v>
      </c>
      <c r="L13" s="48">
        <v>36</v>
      </c>
      <c r="M13" s="48">
        <v>36</v>
      </c>
      <c r="N13" s="48">
        <v>36</v>
      </c>
      <c r="O13" s="48">
        <v>36</v>
      </c>
      <c r="P13" s="48">
        <v>36</v>
      </c>
      <c r="Q13" s="48"/>
      <c r="R13" s="48"/>
      <c r="S13" s="69">
        <v>36</v>
      </c>
      <c r="T13" s="48" t="s">
        <v>206</v>
      </c>
      <c r="U13" s="48" t="s">
        <v>206</v>
      </c>
      <c r="V13" s="48">
        <v>36</v>
      </c>
      <c r="W13" s="48">
        <v>36</v>
      </c>
      <c r="X13" s="48">
        <v>36</v>
      </c>
      <c r="Y13" s="48">
        <v>36</v>
      </c>
      <c r="Z13" s="48">
        <v>36</v>
      </c>
      <c r="AA13" s="48">
        <v>36</v>
      </c>
      <c r="AB13" s="48">
        <v>36</v>
      </c>
      <c r="AC13" s="48">
        <v>36</v>
      </c>
      <c r="AD13" s="48">
        <v>36</v>
      </c>
      <c r="AE13" s="48">
        <v>36</v>
      </c>
      <c r="AF13" s="48">
        <v>36</v>
      </c>
      <c r="AG13" s="48">
        <v>36</v>
      </c>
      <c r="AH13" s="48">
        <v>36</v>
      </c>
      <c r="AI13" s="48">
        <v>36</v>
      </c>
      <c r="AJ13" s="48">
        <v>36</v>
      </c>
      <c r="AK13" s="48"/>
      <c r="AL13" s="48"/>
      <c r="AM13" s="48"/>
      <c r="AN13" s="48"/>
      <c r="AO13" s="48"/>
      <c r="AP13" s="48"/>
      <c r="AQ13" s="48"/>
      <c r="AR13" s="48"/>
      <c r="AS13" s="48" t="s">
        <v>198</v>
      </c>
      <c r="AT13" s="48" t="s">
        <v>206</v>
      </c>
      <c r="AU13" s="48" t="s">
        <v>206</v>
      </c>
      <c r="AV13" s="48" t="s">
        <v>206</v>
      </c>
      <c r="AW13" s="48" t="s">
        <v>206</v>
      </c>
      <c r="AX13" s="48" t="s">
        <v>206</v>
      </c>
      <c r="AY13" s="48" t="s">
        <v>206</v>
      </c>
      <c r="AZ13" s="48" t="s">
        <v>206</v>
      </c>
      <c r="BA13" s="48" t="s">
        <v>206</v>
      </c>
      <c r="BB13" s="48" t="s">
        <v>206</v>
      </c>
      <c r="BC13" s="48">
        <v>30</v>
      </c>
      <c r="BD13" s="48">
        <v>1080</v>
      </c>
      <c r="BE13" s="48">
        <v>30</v>
      </c>
      <c r="BF13" s="48">
        <v>1</v>
      </c>
      <c r="BG13" s="48"/>
      <c r="BH13" s="48"/>
      <c r="BI13" s="48"/>
      <c r="BJ13" s="48"/>
      <c r="BK13" s="48">
        <v>11</v>
      </c>
      <c r="BL13" s="48">
        <v>52</v>
      </c>
    </row>
    <row r="14" spans="1:64" ht="15">
      <c r="A14" s="48"/>
      <c r="B14" s="48" t="s">
        <v>291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>
        <v>36</v>
      </c>
      <c r="R14" s="48">
        <v>36</v>
      </c>
      <c r="S14" s="48"/>
      <c r="T14" s="48" t="s">
        <v>206</v>
      </c>
      <c r="U14" s="48" t="s">
        <v>206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>
        <v>36</v>
      </c>
      <c r="AL14" s="48">
        <v>36</v>
      </c>
      <c r="AM14" s="48">
        <v>36</v>
      </c>
      <c r="AN14" s="48">
        <v>36</v>
      </c>
      <c r="AO14" s="48">
        <v>36</v>
      </c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>
        <v>7</v>
      </c>
      <c r="BD14" s="48">
        <v>252</v>
      </c>
      <c r="BE14" s="48"/>
      <c r="BF14" s="48"/>
      <c r="BG14" s="48">
        <v>7</v>
      </c>
      <c r="BH14" s="48"/>
      <c r="BI14" s="48"/>
      <c r="BJ14" s="48"/>
      <c r="BK14" s="48"/>
      <c r="BL14" s="48"/>
    </row>
    <row r="15" spans="1:64" ht="15">
      <c r="A15" s="48"/>
      <c r="B15" s="48" t="s">
        <v>292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 t="s">
        <v>206</v>
      </c>
      <c r="U15" s="48" t="s">
        <v>206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>
        <v>36</v>
      </c>
      <c r="AQ15" s="48">
        <v>36</v>
      </c>
      <c r="AR15" s="48">
        <v>36</v>
      </c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>
        <v>3</v>
      </c>
      <c r="BD15" s="48">
        <v>108</v>
      </c>
      <c r="BE15" s="48"/>
      <c r="BF15" s="48"/>
      <c r="BG15" s="48"/>
      <c r="BH15" s="48">
        <v>3</v>
      </c>
      <c r="BI15" s="48"/>
      <c r="BJ15" s="48"/>
      <c r="BK15" s="48"/>
      <c r="BL15" s="48"/>
    </row>
    <row r="16" spans="1:64" ht="15">
      <c r="A16" s="48" t="s">
        <v>289</v>
      </c>
      <c r="B16" s="48" t="s">
        <v>299</v>
      </c>
      <c r="C16" s="48">
        <v>36</v>
      </c>
      <c r="D16" s="48">
        <v>36</v>
      </c>
      <c r="E16" s="48">
        <v>36</v>
      </c>
      <c r="F16" s="48">
        <v>36</v>
      </c>
      <c r="G16" s="48">
        <v>36</v>
      </c>
      <c r="H16" s="48">
        <v>36</v>
      </c>
      <c r="I16" s="48">
        <v>36</v>
      </c>
      <c r="J16" s="48">
        <v>36</v>
      </c>
      <c r="K16" s="48">
        <v>36</v>
      </c>
      <c r="L16" s="48">
        <v>36</v>
      </c>
      <c r="M16" s="48">
        <v>36</v>
      </c>
      <c r="N16" s="48">
        <v>36</v>
      </c>
      <c r="O16" s="48">
        <v>36</v>
      </c>
      <c r="P16" s="48">
        <v>36</v>
      </c>
      <c r="Q16" s="48"/>
      <c r="R16" s="48"/>
      <c r="S16" s="48" t="s">
        <v>198</v>
      </c>
      <c r="T16" s="48" t="s">
        <v>206</v>
      </c>
      <c r="U16" s="48" t="s">
        <v>206</v>
      </c>
      <c r="V16" s="48"/>
      <c r="W16" s="48"/>
      <c r="X16" s="48"/>
      <c r="Y16" s="48"/>
      <c r="Z16" s="48"/>
      <c r="AA16" s="48"/>
      <c r="AB16" s="48"/>
      <c r="AC16" s="48">
        <v>36</v>
      </c>
      <c r="AD16" s="48">
        <v>36</v>
      </c>
      <c r="AE16" s="48">
        <v>36</v>
      </c>
      <c r="AF16" s="48">
        <v>36</v>
      </c>
      <c r="AG16" s="48">
        <v>36</v>
      </c>
      <c r="AH16" s="48">
        <v>36</v>
      </c>
      <c r="AI16" s="48">
        <v>36</v>
      </c>
      <c r="AJ16" s="48">
        <v>36</v>
      </c>
      <c r="AK16" s="48">
        <v>36</v>
      </c>
      <c r="AL16" s="48">
        <v>36</v>
      </c>
      <c r="AM16" s="48">
        <v>36</v>
      </c>
      <c r="AN16" s="48">
        <v>36</v>
      </c>
      <c r="AO16" s="48">
        <v>36</v>
      </c>
      <c r="AP16" s="48">
        <v>36</v>
      </c>
      <c r="AQ16" s="48">
        <v>36</v>
      </c>
      <c r="AR16" s="48">
        <v>36</v>
      </c>
      <c r="AS16" s="48">
        <v>36</v>
      </c>
      <c r="AT16" s="48" t="s">
        <v>198</v>
      </c>
      <c r="AU16" s="48" t="s">
        <v>206</v>
      </c>
      <c r="AV16" s="48" t="s">
        <v>206</v>
      </c>
      <c r="AW16" s="48" t="s">
        <v>206</v>
      </c>
      <c r="AX16" s="48" t="s">
        <v>206</v>
      </c>
      <c r="AY16" s="48" t="s">
        <v>206</v>
      </c>
      <c r="AZ16" s="48" t="s">
        <v>206</v>
      </c>
      <c r="BA16" s="48" t="s">
        <v>206</v>
      </c>
      <c r="BB16" s="48" t="s">
        <v>206</v>
      </c>
      <c r="BC16" s="48">
        <v>31</v>
      </c>
      <c r="BD16" s="48">
        <v>1116</v>
      </c>
      <c r="BE16" s="48">
        <v>31</v>
      </c>
      <c r="BF16" s="48">
        <v>2</v>
      </c>
      <c r="BG16" s="48"/>
      <c r="BH16" s="48"/>
      <c r="BI16" s="48"/>
      <c r="BJ16" s="48"/>
      <c r="BK16" s="48">
        <v>10</v>
      </c>
      <c r="BL16" s="48">
        <v>52</v>
      </c>
    </row>
    <row r="17" spans="1:64" ht="15">
      <c r="A17" s="48"/>
      <c r="B17" s="48" t="s">
        <v>291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>
        <v>36</v>
      </c>
      <c r="R17" s="48">
        <v>36</v>
      </c>
      <c r="S17" s="48"/>
      <c r="T17" s="48" t="s">
        <v>206</v>
      </c>
      <c r="U17" s="48" t="s">
        <v>206</v>
      </c>
      <c r="V17" s="48">
        <v>36</v>
      </c>
      <c r="W17" s="48">
        <v>36</v>
      </c>
      <c r="X17" s="48">
        <v>36</v>
      </c>
      <c r="Y17" s="48">
        <v>36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 t="s">
        <v>206</v>
      </c>
      <c r="AV17" s="48" t="s">
        <v>206</v>
      </c>
      <c r="AW17" s="48" t="s">
        <v>206</v>
      </c>
      <c r="AX17" s="48" t="s">
        <v>206</v>
      </c>
      <c r="AY17" s="48" t="s">
        <v>206</v>
      </c>
      <c r="AZ17" s="48" t="s">
        <v>206</v>
      </c>
      <c r="BA17" s="48" t="s">
        <v>206</v>
      </c>
      <c r="BB17" s="48" t="s">
        <v>206</v>
      </c>
      <c r="BC17" s="48">
        <v>6</v>
      </c>
      <c r="BD17" s="48">
        <v>216</v>
      </c>
      <c r="BE17" s="48"/>
      <c r="BF17" s="48"/>
      <c r="BG17" s="48">
        <v>6</v>
      </c>
      <c r="BH17" s="48"/>
      <c r="BI17" s="48"/>
      <c r="BJ17" s="48"/>
      <c r="BK17" s="48"/>
      <c r="BL17" s="48"/>
    </row>
    <row r="18" spans="1:64" ht="15">
      <c r="A18" s="48"/>
      <c r="B18" s="48" t="s">
        <v>292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 t="s">
        <v>206</v>
      </c>
      <c r="U18" s="48" t="s">
        <v>206</v>
      </c>
      <c r="V18" s="48"/>
      <c r="W18" s="48"/>
      <c r="X18" s="48"/>
      <c r="Y18" s="48"/>
      <c r="Z18" s="48">
        <v>36</v>
      </c>
      <c r="AA18" s="48">
        <v>36</v>
      </c>
      <c r="AB18" s="48">
        <v>36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>
        <v>3</v>
      </c>
      <c r="BD18" s="48">
        <v>108</v>
      </c>
      <c r="BE18" s="48"/>
      <c r="BF18" s="48"/>
      <c r="BG18" s="48"/>
      <c r="BH18" s="48">
        <v>3</v>
      </c>
      <c r="BI18" s="48"/>
      <c r="BJ18" s="48"/>
      <c r="BK18" s="48"/>
      <c r="BL18" s="48"/>
    </row>
    <row r="19" spans="1:64" ht="15">
      <c r="A19" s="48" t="s">
        <v>290</v>
      </c>
      <c r="B19" s="48" t="s">
        <v>299</v>
      </c>
      <c r="C19" s="48">
        <v>36</v>
      </c>
      <c r="D19" s="48">
        <v>36</v>
      </c>
      <c r="E19" s="48">
        <v>36</v>
      </c>
      <c r="F19" s="48">
        <v>36</v>
      </c>
      <c r="G19" s="48">
        <v>36</v>
      </c>
      <c r="H19" s="48">
        <v>36</v>
      </c>
      <c r="I19" s="48">
        <v>36</v>
      </c>
      <c r="J19" s="48">
        <v>36</v>
      </c>
      <c r="K19" s="48">
        <v>36</v>
      </c>
      <c r="L19" s="48">
        <v>36</v>
      </c>
      <c r="M19" s="48">
        <v>36</v>
      </c>
      <c r="N19" s="48">
        <v>36</v>
      </c>
      <c r="O19" s="48"/>
      <c r="P19" s="48"/>
      <c r="Q19" s="48"/>
      <c r="R19" s="48"/>
      <c r="S19" s="48" t="s">
        <v>198</v>
      </c>
      <c r="T19" s="48" t="s">
        <v>206</v>
      </c>
      <c r="U19" s="48" t="s">
        <v>206</v>
      </c>
      <c r="V19" s="48">
        <v>36</v>
      </c>
      <c r="W19" s="48">
        <v>36</v>
      </c>
      <c r="X19" s="48">
        <v>36</v>
      </c>
      <c r="Y19" s="48">
        <v>36</v>
      </c>
      <c r="Z19" s="48">
        <v>36</v>
      </c>
      <c r="AA19" s="48"/>
      <c r="AB19" s="48"/>
      <c r="AC19" s="48"/>
      <c r="AD19" s="48"/>
      <c r="AE19" s="48">
        <v>36</v>
      </c>
      <c r="AF19" s="48">
        <v>36</v>
      </c>
      <c r="AG19" s="48">
        <v>36</v>
      </c>
      <c r="AH19" s="48">
        <v>36</v>
      </c>
      <c r="AI19" s="48" t="s">
        <v>198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>
        <v>23</v>
      </c>
      <c r="BD19" s="48">
        <v>828</v>
      </c>
      <c r="BE19" s="48">
        <v>23</v>
      </c>
      <c r="BF19" s="48">
        <v>2</v>
      </c>
      <c r="BG19" s="48"/>
      <c r="BH19" s="48"/>
      <c r="BI19" s="48"/>
      <c r="BJ19" s="48"/>
      <c r="BK19" s="48">
        <v>2</v>
      </c>
      <c r="BL19" s="48">
        <v>43</v>
      </c>
    </row>
    <row r="20" spans="1:64" ht="15">
      <c r="A20" s="48"/>
      <c r="B20" s="48" t="s">
        <v>291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36</v>
      </c>
      <c r="P20" s="48">
        <v>36</v>
      </c>
      <c r="Q20" s="48"/>
      <c r="R20" s="48"/>
      <c r="S20" s="48"/>
      <c r="T20" s="48" t="s">
        <v>206</v>
      </c>
      <c r="U20" s="48" t="s">
        <v>206</v>
      </c>
      <c r="V20" s="48"/>
      <c r="W20" s="48"/>
      <c r="X20" s="48"/>
      <c r="Y20" s="48"/>
      <c r="Z20" s="48"/>
      <c r="AA20" s="48">
        <v>36</v>
      </c>
      <c r="AB20" s="48">
        <v>36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>
        <v>4</v>
      </c>
      <c r="BD20" s="48">
        <v>144</v>
      </c>
      <c r="BE20" s="48"/>
      <c r="BF20" s="48"/>
      <c r="BG20" s="48">
        <v>4</v>
      </c>
      <c r="BH20" s="48"/>
      <c r="BI20" s="48"/>
      <c r="BJ20" s="48"/>
      <c r="BK20" s="48"/>
      <c r="BL20" s="48"/>
    </row>
    <row r="21" spans="1:64" ht="15">
      <c r="A21" s="48"/>
      <c r="B21" s="48" t="s">
        <v>292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36</v>
      </c>
      <c r="R21" s="48">
        <v>36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>
        <v>2</v>
      </c>
      <c r="BD21" s="48">
        <v>72</v>
      </c>
      <c r="BE21" s="48"/>
      <c r="BF21" s="48"/>
      <c r="BG21" s="48"/>
      <c r="BH21" s="48">
        <v>2</v>
      </c>
      <c r="BI21" s="48"/>
      <c r="BJ21" s="48"/>
      <c r="BK21" s="48"/>
      <c r="BL21" s="48"/>
    </row>
    <row r="22" spans="1:64" ht="15">
      <c r="A22" s="48"/>
      <c r="B22" s="48" t="s">
        <v>300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>
        <v>36</v>
      </c>
      <c r="AK22" s="48">
        <v>36</v>
      </c>
      <c r="AL22" s="48">
        <v>36</v>
      </c>
      <c r="AM22" s="48">
        <v>36</v>
      </c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>
        <v>4</v>
      </c>
      <c r="BD22" s="48">
        <v>144</v>
      </c>
      <c r="BE22" s="48"/>
      <c r="BF22" s="48"/>
      <c r="BG22" s="48"/>
      <c r="BH22" s="48"/>
      <c r="BI22" s="48">
        <v>4</v>
      </c>
      <c r="BJ22" s="48"/>
      <c r="BK22" s="48"/>
      <c r="BL22" s="48"/>
    </row>
    <row r="23" spans="1:64" ht="15">
      <c r="A23" s="48"/>
      <c r="B23" s="48" t="s">
        <v>202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 t="s">
        <v>207</v>
      </c>
      <c r="AO23" s="48" t="s">
        <v>207</v>
      </c>
      <c r="AP23" s="48" t="s">
        <v>207</v>
      </c>
      <c r="AQ23" s="48" t="s">
        <v>207</v>
      </c>
      <c r="AR23" s="48" t="s">
        <v>207</v>
      </c>
      <c r="AS23" s="48" t="s">
        <v>207</v>
      </c>
      <c r="AT23" s="48"/>
      <c r="AU23" s="48"/>
      <c r="AV23" s="48"/>
      <c r="AW23" s="48"/>
      <c r="AX23" s="48"/>
      <c r="AY23" s="48"/>
      <c r="AZ23" s="48"/>
      <c r="BA23" s="48"/>
      <c r="BB23" s="48"/>
      <c r="BC23" s="48">
        <v>6</v>
      </c>
      <c r="BD23" s="48">
        <v>216</v>
      </c>
      <c r="BE23" s="48"/>
      <c r="BF23" s="48"/>
      <c r="BG23" s="48"/>
      <c r="BH23" s="48"/>
      <c r="BI23" s="48"/>
      <c r="BJ23" s="48">
        <v>6</v>
      </c>
      <c r="BK23" s="48"/>
      <c r="BL23" s="48"/>
    </row>
    <row r="24" spans="1:64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>
        <v>158</v>
      </c>
      <c r="BD24" s="48">
        <v>5688</v>
      </c>
      <c r="BE24" s="48">
        <f>SUM(BE12:BE23)</f>
        <v>123</v>
      </c>
      <c r="BF24" s="48">
        <f aca="true" t="shared" si="0" ref="BF24:BL24">SUM(BF12:BF23)</f>
        <v>7</v>
      </c>
      <c r="BG24" s="48">
        <f t="shared" si="0"/>
        <v>17</v>
      </c>
      <c r="BH24" s="48">
        <f t="shared" si="0"/>
        <v>8</v>
      </c>
      <c r="BI24" s="48">
        <f t="shared" si="0"/>
        <v>4</v>
      </c>
      <c r="BJ24" s="48">
        <f t="shared" si="0"/>
        <v>6</v>
      </c>
      <c r="BK24" s="48">
        <f t="shared" si="0"/>
        <v>34</v>
      </c>
      <c r="BL24" s="48">
        <f t="shared" si="0"/>
        <v>199</v>
      </c>
    </row>
    <row r="27" spans="6:31" ht="15">
      <c r="F27" t="s">
        <v>197</v>
      </c>
      <c r="G27" t="s">
        <v>208</v>
      </c>
      <c r="H27" t="s">
        <v>209</v>
      </c>
      <c r="AE27" t="s">
        <v>210</v>
      </c>
    </row>
    <row r="28" spans="7:23" ht="15">
      <c r="G28" t="s">
        <v>211</v>
      </c>
      <c r="M28" t="s">
        <v>292</v>
      </c>
      <c r="N28" s="311" t="s">
        <v>212</v>
      </c>
      <c r="O28" s="311"/>
      <c r="P28" s="311"/>
      <c r="Q28" s="311"/>
      <c r="R28" s="311"/>
      <c r="S28" s="311"/>
      <c r="V28" t="s">
        <v>291</v>
      </c>
      <c r="W28" t="s">
        <v>213</v>
      </c>
    </row>
    <row r="30" spans="6:23" ht="15">
      <c r="F30" t="s">
        <v>214</v>
      </c>
      <c r="Q30" t="s">
        <v>215</v>
      </c>
      <c r="R30" t="s">
        <v>216</v>
      </c>
      <c r="W30" t="s">
        <v>217</v>
      </c>
    </row>
    <row r="31" ht="15">
      <c r="F31" t="s">
        <v>218</v>
      </c>
    </row>
    <row r="32" ht="15">
      <c r="A32" t="s">
        <v>296</v>
      </c>
    </row>
    <row r="33" spans="1:22" ht="15">
      <c r="A33" s="126" t="s">
        <v>297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39" ht="15">
      <c r="A34" s="312" t="s">
        <v>298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</row>
    <row r="35" ht="15">
      <c r="A35" t="s">
        <v>307</v>
      </c>
    </row>
  </sheetData>
  <sheetProtection/>
  <mergeCells count="2">
    <mergeCell ref="N28:S28"/>
    <mergeCell ref="A34:AM3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1"/>
  <sheetViews>
    <sheetView view="pageBreakPreview" zoomScale="60" workbookViewId="0" topLeftCell="A1">
      <selection activeCell="B16" sqref="B16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32.28125" style="0" customWidth="1"/>
    <col min="4" max="20" width="4.28125" style="0" customWidth="1"/>
    <col min="21" max="21" width="6.421875" style="0" customWidth="1"/>
    <col min="22" max="44" width="4.28125" style="0" customWidth="1"/>
    <col min="45" max="45" width="6.421875" style="0" customWidth="1"/>
    <col min="46" max="46" width="10.421875" style="0" customWidth="1"/>
  </cols>
  <sheetData>
    <row r="1" spans="1:46" ht="18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</row>
    <row r="2" spans="1:46" ht="18.75">
      <c r="A2" s="183"/>
      <c r="B2" s="183"/>
      <c r="C2" s="183"/>
      <c r="D2" s="183" t="s">
        <v>219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</row>
    <row r="3" spans="1:46" ht="18.75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</row>
    <row r="4" spans="1:46" ht="19.5" thickBot="1">
      <c r="A4" s="319" t="s">
        <v>220</v>
      </c>
      <c r="B4" s="321" t="s">
        <v>221</v>
      </c>
      <c r="C4" s="322"/>
      <c r="D4" s="317" t="s">
        <v>222</v>
      </c>
      <c r="E4" s="317"/>
      <c r="F4" s="317"/>
      <c r="G4" s="317"/>
      <c r="H4" s="318"/>
      <c r="I4" s="316" t="s">
        <v>223</v>
      </c>
      <c r="J4" s="317"/>
      <c r="K4" s="317"/>
      <c r="L4" s="317"/>
      <c r="M4" s="316" t="s">
        <v>224</v>
      </c>
      <c r="N4" s="317"/>
      <c r="O4" s="317"/>
      <c r="P4" s="318"/>
      <c r="Q4" s="316" t="s">
        <v>225</v>
      </c>
      <c r="R4" s="317"/>
      <c r="S4" s="317"/>
      <c r="T4" s="318"/>
      <c r="U4" s="316" t="s">
        <v>226</v>
      </c>
      <c r="V4" s="317"/>
      <c r="W4" s="317"/>
      <c r="X4" s="317"/>
      <c r="Y4" s="316" t="s">
        <v>227</v>
      </c>
      <c r="Z4" s="317"/>
      <c r="AA4" s="317"/>
      <c r="AB4" s="318"/>
      <c r="AC4" s="316" t="s">
        <v>228</v>
      </c>
      <c r="AD4" s="317"/>
      <c r="AE4" s="317"/>
      <c r="AF4" s="317"/>
      <c r="AG4" s="317"/>
      <c r="AH4" s="316" t="s">
        <v>229</v>
      </c>
      <c r="AI4" s="317"/>
      <c r="AJ4" s="317"/>
      <c r="AK4" s="318"/>
      <c r="AL4" s="317" t="s">
        <v>230</v>
      </c>
      <c r="AM4" s="317"/>
      <c r="AN4" s="317"/>
      <c r="AO4" s="317"/>
      <c r="AP4" s="318"/>
      <c r="AQ4" s="316" t="s">
        <v>231</v>
      </c>
      <c r="AR4" s="317"/>
      <c r="AS4" s="317"/>
      <c r="AT4" s="326" t="s">
        <v>232</v>
      </c>
    </row>
    <row r="5" spans="1:46" ht="19.5" thickBot="1">
      <c r="A5" s="320"/>
      <c r="B5" s="323"/>
      <c r="C5" s="324"/>
      <c r="D5" s="329" t="s">
        <v>233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27"/>
    </row>
    <row r="6" spans="1:46" ht="19.5" thickBot="1">
      <c r="A6" s="320"/>
      <c r="B6" s="323"/>
      <c r="C6" s="325"/>
      <c r="D6" s="186">
        <v>1</v>
      </c>
      <c r="E6" s="186">
        <v>2</v>
      </c>
      <c r="F6" s="186">
        <v>3</v>
      </c>
      <c r="G6" s="186">
        <v>4</v>
      </c>
      <c r="H6" s="186">
        <v>5</v>
      </c>
      <c r="I6" s="186">
        <v>6</v>
      </c>
      <c r="J6" s="186">
        <v>7</v>
      </c>
      <c r="K6" s="186">
        <v>8</v>
      </c>
      <c r="L6" s="186">
        <v>9</v>
      </c>
      <c r="M6" s="186">
        <v>10</v>
      </c>
      <c r="N6" s="186">
        <v>11</v>
      </c>
      <c r="O6" s="186">
        <v>12</v>
      </c>
      <c r="P6" s="186">
        <v>13</v>
      </c>
      <c r="Q6" s="186">
        <v>14</v>
      </c>
      <c r="R6" s="186">
        <v>15</v>
      </c>
      <c r="S6" s="186">
        <v>16</v>
      </c>
      <c r="T6" s="186">
        <v>17</v>
      </c>
      <c r="U6" s="187">
        <v>18</v>
      </c>
      <c r="V6" s="188">
        <v>19</v>
      </c>
      <c r="W6" s="189">
        <v>20</v>
      </c>
      <c r="X6" s="189">
        <v>21</v>
      </c>
      <c r="Y6" s="189">
        <v>22</v>
      </c>
      <c r="Z6" s="189">
        <v>23</v>
      </c>
      <c r="AA6" s="189">
        <v>24</v>
      </c>
      <c r="AB6" s="189">
        <v>25</v>
      </c>
      <c r="AC6" s="189">
        <v>26</v>
      </c>
      <c r="AD6" s="189">
        <v>27</v>
      </c>
      <c r="AE6" s="189">
        <v>28</v>
      </c>
      <c r="AF6" s="189">
        <v>29</v>
      </c>
      <c r="AG6" s="189">
        <v>30</v>
      </c>
      <c r="AH6" s="189">
        <v>31</v>
      </c>
      <c r="AI6" s="189">
        <v>32</v>
      </c>
      <c r="AJ6" s="189">
        <v>33</v>
      </c>
      <c r="AK6" s="189">
        <v>34</v>
      </c>
      <c r="AL6" s="189">
        <v>35</v>
      </c>
      <c r="AM6" s="189">
        <v>36</v>
      </c>
      <c r="AN6" s="189">
        <v>37</v>
      </c>
      <c r="AO6" s="189">
        <v>38</v>
      </c>
      <c r="AP6" s="189">
        <v>39</v>
      </c>
      <c r="AQ6" s="189">
        <v>40</v>
      </c>
      <c r="AR6" s="189">
        <v>41</v>
      </c>
      <c r="AS6" s="190">
        <v>42</v>
      </c>
      <c r="AT6" s="328"/>
    </row>
    <row r="7" spans="1:46" ht="38.25" thickBot="1">
      <c r="A7" s="185"/>
      <c r="B7" s="191" t="s">
        <v>234</v>
      </c>
      <c r="C7" s="192" t="s">
        <v>235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188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/>
      <c r="AT7" s="193"/>
    </row>
    <row r="8" spans="1:46" ht="23.25" customHeight="1" thickBot="1">
      <c r="A8" s="194"/>
      <c r="B8" s="195" t="s">
        <v>139</v>
      </c>
      <c r="C8" s="196" t="s">
        <v>151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97"/>
      <c r="T8" s="186"/>
      <c r="U8" s="198"/>
      <c r="V8" s="198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/>
      <c r="AT8" s="199"/>
    </row>
    <row r="9" spans="1:46" ht="24.75" customHeight="1" thickBot="1">
      <c r="A9" s="313">
        <v>1</v>
      </c>
      <c r="B9" s="200" t="s">
        <v>140</v>
      </c>
      <c r="C9" s="201" t="s">
        <v>306</v>
      </c>
      <c r="D9" s="202">
        <v>2</v>
      </c>
      <c r="E9" s="202">
        <v>2</v>
      </c>
      <c r="F9" s="202">
        <v>2</v>
      </c>
      <c r="G9" s="202">
        <v>2</v>
      </c>
      <c r="H9" s="202">
        <v>2</v>
      </c>
      <c r="I9" s="202">
        <v>2</v>
      </c>
      <c r="J9" s="202">
        <v>2</v>
      </c>
      <c r="K9" s="202">
        <v>2</v>
      </c>
      <c r="L9" s="202">
        <v>2</v>
      </c>
      <c r="M9" s="202">
        <v>2</v>
      </c>
      <c r="N9" s="202">
        <v>2</v>
      </c>
      <c r="O9" s="202">
        <v>2</v>
      </c>
      <c r="P9" s="202">
        <v>2</v>
      </c>
      <c r="Q9" s="202">
        <v>2</v>
      </c>
      <c r="R9" s="202">
        <v>2</v>
      </c>
      <c r="S9" s="202">
        <v>2</v>
      </c>
      <c r="T9" s="202">
        <v>2</v>
      </c>
      <c r="U9" s="203">
        <f aca="true" t="shared" si="0" ref="U9:U15">SUM(D9:T9)</f>
        <v>34</v>
      </c>
      <c r="V9" s="203" t="s">
        <v>236</v>
      </c>
      <c r="W9" s="204">
        <v>2</v>
      </c>
      <c r="X9" s="204">
        <v>2</v>
      </c>
      <c r="Y9" s="204">
        <v>2</v>
      </c>
      <c r="Z9" s="204">
        <v>2</v>
      </c>
      <c r="AA9" s="204">
        <v>2</v>
      </c>
      <c r="AB9" s="204">
        <v>2</v>
      </c>
      <c r="AC9" s="204">
        <v>2</v>
      </c>
      <c r="AD9" s="204">
        <v>2</v>
      </c>
      <c r="AE9" s="204">
        <v>2</v>
      </c>
      <c r="AF9" s="204">
        <v>2</v>
      </c>
      <c r="AG9" s="204">
        <v>2</v>
      </c>
      <c r="AH9" s="204">
        <v>2</v>
      </c>
      <c r="AI9" s="204">
        <v>2</v>
      </c>
      <c r="AJ9" s="204">
        <v>2</v>
      </c>
      <c r="AK9" s="204">
        <v>2</v>
      </c>
      <c r="AL9" s="204">
        <v>2</v>
      </c>
      <c r="AM9" s="204">
        <v>2</v>
      </c>
      <c r="AN9" s="204">
        <v>2</v>
      </c>
      <c r="AO9" s="204">
        <v>2</v>
      </c>
      <c r="AP9" s="204">
        <v>2</v>
      </c>
      <c r="AQ9" s="204">
        <v>2</v>
      </c>
      <c r="AR9" s="204">
        <v>2</v>
      </c>
      <c r="AS9" s="127">
        <f>SUM(W9:AR9)</f>
        <v>44</v>
      </c>
      <c r="AT9" s="205">
        <f>SUM(U9,AS9)</f>
        <v>78</v>
      </c>
    </row>
    <row r="10" spans="1:46" ht="24.75" customHeight="1" thickBot="1">
      <c r="A10" s="313"/>
      <c r="B10" s="200" t="s">
        <v>140</v>
      </c>
      <c r="C10" s="201" t="s">
        <v>305</v>
      </c>
      <c r="D10" s="202">
        <v>2</v>
      </c>
      <c r="E10" s="202">
        <v>2</v>
      </c>
      <c r="F10" s="202">
        <v>2</v>
      </c>
      <c r="G10" s="202">
        <v>2</v>
      </c>
      <c r="H10" s="202">
        <v>2</v>
      </c>
      <c r="I10" s="202">
        <v>2</v>
      </c>
      <c r="J10" s="202">
        <v>2</v>
      </c>
      <c r="K10" s="202">
        <v>2</v>
      </c>
      <c r="L10" s="202">
        <v>2</v>
      </c>
      <c r="M10" s="202">
        <v>4</v>
      </c>
      <c r="N10" s="202">
        <v>2</v>
      </c>
      <c r="O10" s="202">
        <v>2</v>
      </c>
      <c r="P10" s="202">
        <v>2</v>
      </c>
      <c r="Q10" s="202">
        <v>2</v>
      </c>
      <c r="R10" s="202">
        <v>2</v>
      </c>
      <c r="S10" s="202">
        <v>2</v>
      </c>
      <c r="T10" s="202">
        <v>2</v>
      </c>
      <c r="U10" s="203">
        <f t="shared" si="0"/>
        <v>36</v>
      </c>
      <c r="V10" s="221"/>
      <c r="W10" s="222">
        <v>4</v>
      </c>
      <c r="X10" s="222">
        <v>4</v>
      </c>
      <c r="Y10" s="222">
        <v>4</v>
      </c>
      <c r="Z10" s="222">
        <v>4</v>
      </c>
      <c r="AA10" s="222">
        <v>2</v>
      </c>
      <c r="AB10" s="222">
        <v>4</v>
      </c>
      <c r="AC10" s="222">
        <v>4</v>
      </c>
      <c r="AD10" s="222">
        <v>4</v>
      </c>
      <c r="AE10" s="222">
        <v>2</v>
      </c>
      <c r="AF10" s="222">
        <v>4</v>
      </c>
      <c r="AG10" s="222">
        <v>4</v>
      </c>
      <c r="AH10" s="222">
        <v>4</v>
      </c>
      <c r="AI10" s="222">
        <v>1</v>
      </c>
      <c r="AJ10" s="222"/>
      <c r="AK10" s="222"/>
      <c r="AL10" s="222"/>
      <c r="AM10" s="222"/>
      <c r="AN10" s="222"/>
      <c r="AO10" s="222"/>
      <c r="AP10" s="222"/>
      <c r="AQ10" s="222"/>
      <c r="AR10" s="222"/>
      <c r="AS10" s="127">
        <f>SUM(W10:AR10)</f>
        <v>45</v>
      </c>
      <c r="AT10" s="205">
        <f>SUM(U10,AS10)</f>
        <v>81</v>
      </c>
    </row>
    <row r="11" spans="1:46" ht="23.25" customHeight="1" thickBot="1">
      <c r="A11" s="313"/>
      <c r="B11" s="200" t="s">
        <v>141</v>
      </c>
      <c r="C11" s="201" t="s">
        <v>11</v>
      </c>
      <c r="D11" s="202">
        <v>4</v>
      </c>
      <c r="E11" s="206">
        <v>4</v>
      </c>
      <c r="F11" s="206">
        <v>2</v>
      </c>
      <c r="G11" s="206">
        <v>4</v>
      </c>
      <c r="H11" s="202">
        <v>2</v>
      </c>
      <c r="I11" s="206">
        <v>4</v>
      </c>
      <c r="J11" s="206">
        <v>2</v>
      </c>
      <c r="K11" s="202">
        <v>4</v>
      </c>
      <c r="L11" s="206">
        <v>2</v>
      </c>
      <c r="M11" s="202">
        <v>4</v>
      </c>
      <c r="N11" s="206">
        <v>2</v>
      </c>
      <c r="O11" s="206">
        <v>4</v>
      </c>
      <c r="P11" s="202">
        <v>2</v>
      </c>
      <c r="Q11" s="206">
        <v>4</v>
      </c>
      <c r="R11" s="206">
        <v>2</v>
      </c>
      <c r="S11" s="202">
        <v>4</v>
      </c>
      <c r="T11" s="206">
        <v>3</v>
      </c>
      <c r="U11" s="203">
        <f t="shared" si="0"/>
        <v>53</v>
      </c>
      <c r="V11" s="207" t="s">
        <v>236</v>
      </c>
      <c r="W11" s="208">
        <v>4</v>
      </c>
      <c r="X11" s="208">
        <v>4</v>
      </c>
      <c r="Y11" s="208">
        <v>4</v>
      </c>
      <c r="Z11" s="208">
        <v>4</v>
      </c>
      <c r="AA11" s="208">
        <v>2</v>
      </c>
      <c r="AB11" s="208">
        <v>2</v>
      </c>
      <c r="AC11" s="208">
        <v>2</v>
      </c>
      <c r="AD11" s="208">
        <v>4</v>
      </c>
      <c r="AE11" s="208">
        <v>2</v>
      </c>
      <c r="AF11" s="208">
        <v>2</v>
      </c>
      <c r="AG11" s="208">
        <v>4</v>
      </c>
      <c r="AH11" s="208">
        <v>4</v>
      </c>
      <c r="AI11" s="208">
        <v>2</v>
      </c>
      <c r="AJ11" s="208">
        <v>2</v>
      </c>
      <c r="AK11" s="208">
        <v>4</v>
      </c>
      <c r="AL11" s="208">
        <v>4</v>
      </c>
      <c r="AM11" s="208">
        <v>2</v>
      </c>
      <c r="AN11" s="208">
        <v>4</v>
      </c>
      <c r="AO11" s="208">
        <v>2</v>
      </c>
      <c r="AP11" s="208">
        <v>2</v>
      </c>
      <c r="AQ11" s="208">
        <v>2</v>
      </c>
      <c r="AR11" s="208">
        <v>2</v>
      </c>
      <c r="AS11" s="127">
        <f>SUM(W11:AR11)</f>
        <v>64</v>
      </c>
      <c r="AT11" s="205">
        <f>SUM(U11,AS11)</f>
        <v>117</v>
      </c>
    </row>
    <row r="12" spans="1:46" ht="18.75" customHeight="1" thickBot="1">
      <c r="A12" s="313"/>
      <c r="B12" s="200" t="s">
        <v>142</v>
      </c>
      <c r="C12" s="209" t="s">
        <v>312</v>
      </c>
      <c r="D12" s="202">
        <v>6</v>
      </c>
      <c r="E12" s="202">
        <v>4</v>
      </c>
      <c r="F12" s="202">
        <v>6</v>
      </c>
      <c r="G12" s="202">
        <v>4</v>
      </c>
      <c r="H12" s="202">
        <v>6</v>
      </c>
      <c r="I12" s="202">
        <v>6</v>
      </c>
      <c r="J12" s="202">
        <v>4</v>
      </c>
      <c r="K12" s="202">
        <v>4</v>
      </c>
      <c r="L12" s="202">
        <v>6</v>
      </c>
      <c r="M12" s="202">
        <v>4</v>
      </c>
      <c r="N12" s="202">
        <v>6</v>
      </c>
      <c r="O12" s="202">
        <v>6</v>
      </c>
      <c r="P12" s="202">
        <v>4</v>
      </c>
      <c r="Q12" s="202">
        <v>4</v>
      </c>
      <c r="R12" s="202">
        <v>6</v>
      </c>
      <c r="S12" s="202">
        <v>4</v>
      </c>
      <c r="T12" s="202">
        <v>6</v>
      </c>
      <c r="U12" s="203">
        <f t="shared" si="0"/>
        <v>86</v>
      </c>
      <c r="V12" s="207"/>
      <c r="W12" s="208">
        <v>6</v>
      </c>
      <c r="X12" s="208">
        <v>6</v>
      </c>
      <c r="Y12" s="208">
        <v>6</v>
      </c>
      <c r="Z12" s="208">
        <v>6</v>
      </c>
      <c r="AA12" s="208">
        <v>8</v>
      </c>
      <c r="AB12" s="208">
        <v>6</v>
      </c>
      <c r="AC12" s="208">
        <v>6</v>
      </c>
      <c r="AD12" s="208">
        <v>6</v>
      </c>
      <c r="AE12" s="208">
        <v>8</v>
      </c>
      <c r="AF12" s="208">
        <v>8</v>
      </c>
      <c r="AG12" s="208">
        <v>6</v>
      </c>
      <c r="AH12" s="208">
        <v>6</v>
      </c>
      <c r="AI12" s="208">
        <v>8</v>
      </c>
      <c r="AJ12" s="208">
        <v>6</v>
      </c>
      <c r="AK12" s="208">
        <v>6</v>
      </c>
      <c r="AL12" s="208">
        <v>6</v>
      </c>
      <c r="AM12" s="208">
        <v>8</v>
      </c>
      <c r="AN12" s="208">
        <v>6</v>
      </c>
      <c r="AO12" s="208">
        <v>6</v>
      </c>
      <c r="AP12" s="208">
        <v>8</v>
      </c>
      <c r="AQ12" s="208">
        <v>8</v>
      </c>
      <c r="AR12" s="208">
        <v>8</v>
      </c>
      <c r="AS12" s="127">
        <f aca="true" t="shared" si="1" ref="AS12:AS28">SUM(W12:AR12)</f>
        <v>148</v>
      </c>
      <c r="AT12" s="205">
        <f>SUM(U12,AS12)</f>
        <v>234</v>
      </c>
    </row>
    <row r="13" spans="1:46" ht="24.75" customHeight="1" thickBot="1">
      <c r="A13" s="313"/>
      <c r="B13" s="200" t="s">
        <v>143</v>
      </c>
      <c r="C13" s="201" t="s">
        <v>9</v>
      </c>
      <c r="D13" s="202">
        <v>2</v>
      </c>
      <c r="E13" s="206">
        <v>4</v>
      </c>
      <c r="F13" s="206">
        <v>2</v>
      </c>
      <c r="G13" s="206">
        <v>4</v>
      </c>
      <c r="H13" s="206">
        <v>4</v>
      </c>
      <c r="I13" s="206">
        <v>2</v>
      </c>
      <c r="J13" s="206">
        <v>4</v>
      </c>
      <c r="K13" s="206">
        <v>2</v>
      </c>
      <c r="L13" s="206">
        <v>2</v>
      </c>
      <c r="M13" s="206">
        <v>4</v>
      </c>
      <c r="N13" s="206">
        <v>2</v>
      </c>
      <c r="O13" s="206">
        <v>4</v>
      </c>
      <c r="P13" s="206">
        <v>2</v>
      </c>
      <c r="Q13" s="206">
        <v>4</v>
      </c>
      <c r="R13" s="206">
        <v>2</v>
      </c>
      <c r="S13" s="206">
        <v>2</v>
      </c>
      <c r="T13" s="206">
        <v>3</v>
      </c>
      <c r="U13" s="203">
        <f t="shared" si="0"/>
        <v>49</v>
      </c>
      <c r="V13" s="207" t="s">
        <v>236</v>
      </c>
      <c r="W13" s="208">
        <v>2</v>
      </c>
      <c r="X13" s="208">
        <v>2</v>
      </c>
      <c r="Y13" s="208">
        <v>4</v>
      </c>
      <c r="Z13" s="208">
        <v>2</v>
      </c>
      <c r="AA13" s="208">
        <v>4</v>
      </c>
      <c r="AB13" s="208">
        <v>4</v>
      </c>
      <c r="AC13" s="208">
        <v>2</v>
      </c>
      <c r="AD13" s="208">
        <v>2</v>
      </c>
      <c r="AE13" s="208">
        <v>4</v>
      </c>
      <c r="AF13" s="208">
        <v>2</v>
      </c>
      <c r="AG13" s="208">
        <v>4</v>
      </c>
      <c r="AH13" s="208">
        <v>2</v>
      </c>
      <c r="AI13" s="208">
        <v>4</v>
      </c>
      <c r="AJ13" s="208">
        <v>2</v>
      </c>
      <c r="AK13" s="208">
        <v>4</v>
      </c>
      <c r="AL13" s="208">
        <v>2</v>
      </c>
      <c r="AM13" s="208">
        <v>4</v>
      </c>
      <c r="AN13" s="208">
        <v>2</v>
      </c>
      <c r="AO13" s="208">
        <v>4</v>
      </c>
      <c r="AP13" s="208">
        <v>4</v>
      </c>
      <c r="AQ13" s="208">
        <v>4</v>
      </c>
      <c r="AR13" s="208">
        <v>4</v>
      </c>
      <c r="AS13" s="127">
        <f t="shared" si="1"/>
        <v>68</v>
      </c>
      <c r="AT13" s="205">
        <f aca="true" t="shared" si="2" ref="AT13:AT28">SUM(U13,AS13)</f>
        <v>117</v>
      </c>
    </row>
    <row r="14" spans="1:46" ht="19.5" customHeight="1" thickBot="1">
      <c r="A14" s="313"/>
      <c r="B14" s="200" t="s">
        <v>144</v>
      </c>
      <c r="C14" s="201" t="s">
        <v>13</v>
      </c>
      <c r="D14" s="202">
        <v>4</v>
      </c>
      <c r="E14" s="202">
        <v>2</v>
      </c>
      <c r="F14" s="202">
        <v>4</v>
      </c>
      <c r="G14" s="202">
        <v>2</v>
      </c>
      <c r="H14" s="202">
        <v>4</v>
      </c>
      <c r="I14" s="202">
        <v>2</v>
      </c>
      <c r="J14" s="202">
        <v>4</v>
      </c>
      <c r="K14" s="202">
        <v>2</v>
      </c>
      <c r="L14" s="202">
        <v>4</v>
      </c>
      <c r="M14" s="202">
        <v>2</v>
      </c>
      <c r="N14" s="202">
        <v>4</v>
      </c>
      <c r="O14" s="202">
        <v>2</v>
      </c>
      <c r="P14" s="202">
        <v>4</v>
      </c>
      <c r="Q14" s="202">
        <v>2</v>
      </c>
      <c r="R14" s="202">
        <v>4</v>
      </c>
      <c r="S14" s="202">
        <v>3</v>
      </c>
      <c r="T14" s="202">
        <v>4</v>
      </c>
      <c r="U14" s="203">
        <f t="shared" si="0"/>
        <v>53</v>
      </c>
      <c r="V14" s="207"/>
      <c r="W14" s="208">
        <v>4</v>
      </c>
      <c r="X14" s="208">
        <v>2</v>
      </c>
      <c r="Y14" s="208">
        <v>2</v>
      </c>
      <c r="Z14" s="208">
        <v>4</v>
      </c>
      <c r="AA14" s="208">
        <v>2</v>
      </c>
      <c r="AB14" s="208">
        <v>4</v>
      </c>
      <c r="AC14" s="208">
        <v>4</v>
      </c>
      <c r="AD14" s="208">
        <v>2</v>
      </c>
      <c r="AE14" s="208">
        <v>2</v>
      </c>
      <c r="AF14" s="208">
        <v>4</v>
      </c>
      <c r="AG14" s="208">
        <v>2</v>
      </c>
      <c r="AH14" s="208">
        <v>4</v>
      </c>
      <c r="AI14" s="208">
        <v>2</v>
      </c>
      <c r="AJ14" s="208">
        <v>4</v>
      </c>
      <c r="AK14" s="208">
        <v>2</v>
      </c>
      <c r="AL14" s="208">
        <v>4</v>
      </c>
      <c r="AM14" s="208">
        <v>2</v>
      </c>
      <c r="AN14" s="208">
        <v>2</v>
      </c>
      <c r="AO14" s="208">
        <v>2</v>
      </c>
      <c r="AP14" s="208">
        <v>2</v>
      </c>
      <c r="AQ14" s="208">
        <v>4</v>
      </c>
      <c r="AR14" s="208">
        <v>4</v>
      </c>
      <c r="AS14" s="127">
        <f t="shared" si="1"/>
        <v>64</v>
      </c>
      <c r="AT14" s="205">
        <f t="shared" si="2"/>
        <v>117</v>
      </c>
    </row>
    <row r="15" spans="1:46" ht="24.75" customHeight="1" thickBot="1">
      <c r="A15" s="313"/>
      <c r="B15" s="200" t="s">
        <v>145</v>
      </c>
      <c r="C15" s="201" t="s">
        <v>85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>
        <f t="shared" si="0"/>
        <v>0</v>
      </c>
      <c r="V15" s="207"/>
      <c r="W15" s="208">
        <v>4</v>
      </c>
      <c r="X15" s="208">
        <v>4</v>
      </c>
      <c r="Y15" s="208">
        <v>2</v>
      </c>
      <c r="Z15" s="208">
        <v>4</v>
      </c>
      <c r="AA15" s="208">
        <v>4</v>
      </c>
      <c r="AB15" s="208">
        <v>2</v>
      </c>
      <c r="AC15" s="208">
        <v>4</v>
      </c>
      <c r="AD15" s="208">
        <v>4</v>
      </c>
      <c r="AE15" s="208">
        <v>4</v>
      </c>
      <c r="AF15" s="208">
        <v>2</v>
      </c>
      <c r="AG15" s="208">
        <v>4</v>
      </c>
      <c r="AH15" s="208">
        <v>2</v>
      </c>
      <c r="AI15" s="208">
        <v>4</v>
      </c>
      <c r="AJ15" s="208">
        <v>2</v>
      </c>
      <c r="AK15" s="208">
        <v>4</v>
      </c>
      <c r="AL15" s="208">
        <v>2</v>
      </c>
      <c r="AM15" s="208">
        <v>4</v>
      </c>
      <c r="AN15" s="208">
        <v>2</v>
      </c>
      <c r="AO15" s="208">
        <v>4</v>
      </c>
      <c r="AP15" s="208">
        <v>2</v>
      </c>
      <c r="AQ15" s="208">
        <v>4</v>
      </c>
      <c r="AR15" s="208">
        <v>2</v>
      </c>
      <c r="AS15" s="127">
        <f t="shared" si="1"/>
        <v>70</v>
      </c>
      <c r="AT15" s="205">
        <f t="shared" si="2"/>
        <v>70</v>
      </c>
    </row>
    <row r="16" spans="1:46" ht="24.75" customHeight="1" thickBot="1">
      <c r="A16" s="313"/>
      <c r="B16" s="213" t="s">
        <v>314</v>
      </c>
      <c r="C16" s="214" t="s">
        <v>303</v>
      </c>
      <c r="D16" s="202"/>
      <c r="E16" s="206"/>
      <c r="F16" s="206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3"/>
      <c r="V16" s="207"/>
      <c r="W16" s="206"/>
      <c r="X16" s="206"/>
      <c r="Y16" s="206">
        <v>2</v>
      </c>
      <c r="Z16" s="206"/>
      <c r="AA16" s="206">
        <v>2</v>
      </c>
      <c r="AB16" s="206"/>
      <c r="AC16" s="206">
        <v>2</v>
      </c>
      <c r="AD16" s="206">
        <v>2</v>
      </c>
      <c r="AE16" s="206"/>
      <c r="AF16" s="206">
        <v>2</v>
      </c>
      <c r="AG16" s="206"/>
      <c r="AH16" s="206">
        <v>2</v>
      </c>
      <c r="AI16" s="206">
        <v>2</v>
      </c>
      <c r="AJ16" s="206">
        <v>2</v>
      </c>
      <c r="AK16" s="206">
        <v>2</v>
      </c>
      <c r="AL16" s="206">
        <v>2</v>
      </c>
      <c r="AM16" s="206"/>
      <c r="AN16" s="206">
        <v>4</v>
      </c>
      <c r="AO16" s="206">
        <v>6</v>
      </c>
      <c r="AP16" s="206">
        <v>4</v>
      </c>
      <c r="AQ16" s="206"/>
      <c r="AR16" s="206">
        <v>5</v>
      </c>
      <c r="AS16" s="127">
        <f t="shared" si="1"/>
        <v>39</v>
      </c>
      <c r="AT16" s="205">
        <v>39</v>
      </c>
    </row>
    <row r="17" spans="1:46" ht="39" customHeight="1" thickBot="1">
      <c r="A17" s="313"/>
      <c r="B17" s="195" t="s">
        <v>139</v>
      </c>
      <c r="C17" s="196" t="s">
        <v>152</v>
      </c>
      <c r="D17" s="210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3">
        <v>0</v>
      </c>
      <c r="V17" s="207" t="s">
        <v>236</v>
      </c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27">
        <f t="shared" si="1"/>
        <v>0</v>
      </c>
      <c r="AT17" s="205">
        <f t="shared" si="2"/>
        <v>0</v>
      </c>
    </row>
    <row r="18" spans="1:46" ht="28.5" customHeight="1" thickBot="1">
      <c r="A18" s="313"/>
      <c r="B18" s="200" t="s">
        <v>146</v>
      </c>
      <c r="C18" s="201" t="s">
        <v>237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3">
        <f aca="true" t="shared" si="3" ref="U18:U26">SUM(D18:T18)</f>
        <v>0</v>
      </c>
      <c r="V18" s="207" t="s">
        <v>236</v>
      </c>
      <c r="W18" s="208">
        <v>4</v>
      </c>
      <c r="X18" s="208">
        <v>6</v>
      </c>
      <c r="Y18" s="208">
        <v>4</v>
      </c>
      <c r="Z18" s="208">
        <v>4</v>
      </c>
      <c r="AA18" s="208">
        <v>4</v>
      </c>
      <c r="AB18" s="208">
        <v>6</v>
      </c>
      <c r="AC18" s="208">
        <v>4</v>
      </c>
      <c r="AD18" s="208">
        <v>6</v>
      </c>
      <c r="AE18" s="208">
        <v>6</v>
      </c>
      <c r="AF18" s="208">
        <v>4</v>
      </c>
      <c r="AG18" s="208">
        <v>6</v>
      </c>
      <c r="AH18" s="208">
        <v>4</v>
      </c>
      <c r="AI18" s="208">
        <v>4</v>
      </c>
      <c r="AJ18" s="208">
        <v>6</v>
      </c>
      <c r="AK18" s="208">
        <v>4</v>
      </c>
      <c r="AL18" s="208">
        <v>4</v>
      </c>
      <c r="AM18" s="208">
        <v>4</v>
      </c>
      <c r="AN18" s="208">
        <v>4</v>
      </c>
      <c r="AO18" s="208">
        <v>4</v>
      </c>
      <c r="AP18" s="208">
        <v>4</v>
      </c>
      <c r="AQ18" s="208">
        <v>4</v>
      </c>
      <c r="AR18" s="208">
        <v>4</v>
      </c>
      <c r="AS18" s="127">
        <f t="shared" si="1"/>
        <v>100</v>
      </c>
      <c r="AT18" s="205">
        <f t="shared" si="2"/>
        <v>100</v>
      </c>
    </row>
    <row r="19" spans="1:46" ht="23.25" customHeight="1" thickBot="1">
      <c r="A19" s="313"/>
      <c r="B19" s="200" t="s">
        <v>147</v>
      </c>
      <c r="C19" s="201" t="s">
        <v>86</v>
      </c>
      <c r="D19" s="202">
        <v>6</v>
      </c>
      <c r="E19" s="202">
        <v>8</v>
      </c>
      <c r="F19" s="202">
        <v>6</v>
      </c>
      <c r="G19" s="202">
        <v>8</v>
      </c>
      <c r="H19" s="202">
        <v>6</v>
      </c>
      <c r="I19" s="202">
        <v>8</v>
      </c>
      <c r="J19" s="202">
        <v>6</v>
      </c>
      <c r="K19" s="202">
        <v>8</v>
      </c>
      <c r="L19" s="202">
        <v>8</v>
      </c>
      <c r="M19" s="202">
        <v>6</v>
      </c>
      <c r="N19" s="202">
        <v>6</v>
      </c>
      <c r="O19" s="202">
        <v>6</v>
      </c>
      <c r="P19" s="202">
        <v>8</v>
      </c>
      <c r="Q19" s="202">
        <v>8</v>
      </c>
      <c r="R19" s="202">
        <v>6</v>
      </c>
      <c r="S19" s="202">
        <v>9</v>
      </c>
      <c r="T19" s="202">
        <v>8</v>
      </c>
      <c r="U19" s="203">
        <f t="shared" si="3"/>
        <v>121</v>
      </c>
      <c r="V19" s="207" t="s">
        <v>236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127">
        <f t="shared" si="1"/>
        <v>0</v>
      </c>
      <c r="AT19" s="205">
        <f t="shared" si="2"/>
        <v>121</v>
      </c>
    </row>
    <row r="20" spans="1:46" ht="27.75" customHeight="1" thickBot="1">
      <c r="A20" s="313"/>
      <c r="B20" s="200" t="s">
        <v>148</v>
      </c>
      <c r="C20" s="201" t="s">
        <v>83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3">
        <f t="shared" si="3"/>
        <v>0</v>
      </c>
      <c r="V20" s="207"/>
      <c r="W20" s="206">
        <v>4</v>
      </c>
      <c r="X20" s="206">
        <v>4</v>
      </c>
      <c r="Y20" s="206">
        <v>4</v>
      </c>
      <c r="Z20" s="206">
        <v>4</v>
      </c>
      <c r="AA20" s="206">
        <v>4</v>
      </c>
      <c r="AB20" s="206">
        <v>4</v>
      </c>
      <c r="AC20" s="206">
        <v>4</v>
      </c>
      <c r="AD20" s="206">
        <v>2</v>
      </c>
      <c r="AE20" s="206">
        <v>4</v>
      </c>
      <c r="AF20" s="206">
        <v>4</v>
      </c>
      <c r="AG20" s="206">
        <v>2</v>
      </c>
      <c r="AH20" s="206">
        <v>4</v>
      </c>
      <c r="AI20" s="206">
        <v>4</v>
      </c>
      <c r="AJ20" s="206">
        <v>4</v>
      </c>
      <c r="AK20" s="206">
        <v>2</v>
      </c>
      <c r="AL20" s="206">
        <v>4</v>
      </c>
      <c r="AM20" s="206">
        <v>4</v>
      </c>
      <c r="AN20" s="206">
        <v>4</v>
      </c>
      <c r="AO20" s="206">
        <v>2</v>
      </c>
      <c r="AP20" s="206">
        <v>4</v>
      </c>
      <c r="AQ20" s="206">
        <v>4</v>
      </c>
      <c r="AR20" s="206">
        <v>2</v>
      </c>
      <c r="AS20" s="127">
        <f t="shared" si="1"/>
        <v>78</v>
      </c>
      <c r="AT20" s="205">
        <f t="shared" si="2"/>
        <v>78</v>
      </c>
    </row>
    <row r="21" spans="1:46" ht="22.5" customHeight="1" thickBot="1">
      <c r="A21" s="313"/>
      <c r="B21" s="200" t="s">
        <v>149</v>
      </c>
      <c r="C21" s="201" t="s">
        <v>313</v>
      </c>
      <c r="D21" s="202">
        <v>6</v>
      </c>
      <c r="E21" s="202">
        <v>6</v>
      </c>
      <c r="F21" s="202">
        <v>6</v>
      </c>
      <c r="G21" s="202">
        <v>6</v>
      </c>
      <c r="H21" s="202">
        <v>6</v>
      </c>
      <c r="I21" s="202">
        <v>6</v>
      </c>
      <c r="J21" s="202">
        <v>8</v>
      </c>
      <c r="K21" s="202">
        <v>6</v>
      </c>
      <c r="L21" s="202">
        <v>6</v>
      </c>
      <c r="M21" s="202">
        <v>6</v>
      </c>
      <c r="N21" s="202">
        <v>6</v>
      </c>
      <c r="O21" s="202">
        <v>6</v>
      </c>
      <c r="P21" s="202">
        <v>8</v>
      </c>
      <c r="Q21" s="202">
        <v>6</v>
      </c>
      <c r="R21" s="202">
        <v>8</v>
      </c>
      <c r="S21" s="202">
        <v>6</v>
      </c>
      <c r="T21" s="202">
        <v>6</v>
      </c>
      <c r="U21" s="203">
        <f t="shared" si="3"/>
        <v>108</v>
      </c>
      <c r="V21" s="207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127">
        <f t="shared" si="1"/>
        <v>0</v>
      </c>
      <c r="AT21" s="205">
        <f t="shared" si="2"/>
        <v>108</v>
      </c>
    </row>
    <row r="22" spans="1:46" ht="18.75" customHeight="1" thickBot="1">
      <c r="A22" s="313"/>
      <c r="B22" s="200" t="s">
        <v>154</v>
      </c>
      <c r="C22" s="201" t="s">
        <v>84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3">
        <f t="shared" si="3"/>
        <v>0</v>
      </c>
      <c r="V22" s="207"/>
      <c r="W22" s="206">
        <v>2</v>
      </c>
      <c r="X22" s="206">
        <v>2</v>
      </c>
      <c r="Y22" s="206">
        <v>2</v>
      </c>
      <c r="Z22" s="206">
        <v>2</v>
      </c>
      <c r="AA22" s="206">
        <v>2</v>
      </c>
      <c r="AB22" s="206">
        <v>2</v>
      </c>
      <c r="AC22" s="206">
        <v>2</v>
      </c>
      <c r="AD22" s="206">
        <v>2</v>
      </c>
      <c r="AE22" s="206">
        <v>2</v>
      </c>
      <c r="AF22" s="206">
        <v>2</v>
      </c>
      <c r="AG22" s="206">
        <v>2</v>
      </c>
      <c r="AH22" s="206">
        <v>2</v>
      </c>
      <c r="AI22" s="206">
        <v>2</v>
      </c>
      <c r="AJ22" s="206">
        <v>2</v>
      </c>
      <c r="AK22" s="206">
        <v>2</v>
      </c>
      <c r="AL22" s="206">
        <v>2</v>
      </c>
      <c r="AM22" s="206">
        <v>2</v>
      </c>
      <c r="AN22" s="206">
        <v>2</v>
      </c>
      <c r="AO22" s="206"/>
      <c r="AP22" s="206"/>
      <c r="AQ22" s="206"/>
      <c r="AR22" s="206"/>
      <c r="AS22" s="127">
        <f t="shared" si="1"/>
        <v>36</v>
      </c>
      <c r="AT22" s="205">
        <f t="shared" si="2"/>
        <v>36</v>
      </c>
    </row>
    <row r="23" spans="1:46" ht="21" customHeight="1" thickBot="1">
      <c r="A23" s="313"/>
      <c r="B23" s="200" t="s">
        <v>238</v>
      </c>
      <c r="C23" s="201" t="s">
        <v>155</v>
      </c>
      <c r="D23" s="202">
        <v>2</v>
      </c>
      <c r="E23" s="202">
        <v>2</v>
      </c>
      <c r="F23" s="202">
        <v>4</v>
      </c>
      <c r="G23" s="202">
        <v>2</v>
      </c>
      <c r="H23" s="202">
        <v>2</v>
      </c>
      <c r="I23" s="202">
        <v>2</v>
      </c>
      <c r="J23" s="202">
        <v>2</v>
      </c>
      <c r="K23" s="202">
        <v>2</v>
      </c>
      <c r="L23" s="202">
        <v>2</v>
      </c>
      <c r="M23" s="202">
        <v>2</v>
      </c>
      <c r="N23" s="202">
        <v>2</v>
      </c>
      <c r="O23" s="202">
        <v>2</v>
      </c>
      <c r="P23" s="202">
        <v>2</v>
      </c>
      <c r="Q23" s="202">
        <v>2</v>
      </c>
      <c r="R23" s="202">
        <v>2</v>
      </c>
      <c r="S23" s="202">
        <v>2</v>
      </c>
      <c r="T23" s="202">
        <v>2</v>
      </c>
      <c r="U23" s="203">
        <f t="shared" si="3"/>
        <v>36</v>
      </c>
      <c r="V23" s="207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127">
        <f t="shared" si="1"/>
        <v>0</v>
      </c>
      <c r="AT23" s="205">
        <f t="shared" si="2"/>
        <v>36</v>
      </c>
    </row>
    <row r="24" spans="1:46" ht="25.5" customHeight="1" thickBot="1">
      <c r="A24" s="313"/>
      <c r="B24" s="200" t="s">
        <v>239</v>
      </c>
      <c r="C24" s="201" t="s">
        <v>156</v>
      </c>
      <c r="D24" s="202">
        <v>2</v>
      </c>
      <c r="E24" s="202">
        <v>2</v>
      </c>
      <c r="F24" s="202">
        <v>2</v>
      </c>
      <c r="G24" s="202">
        <v>2</v>
      </c>
      <c r="H24" s="202">
        <v>2</v>
      </c>
      <c r="I24" s="202">
        <v>2</v>
      </c>
      <c r="J24" s="202">
        <v>2</v>
      </c>
      <c r="K24" s="202">
        <v>4</v>
      </c>
      <c r="L24" s="202">
        <v>2</v>
      </c>
      <c r="M24" s="202">
        <v>2</v>
      </c>
      <c r="N24" s="202">
        <v>4</v>
      </c>
      <c r="O24" s="202">
        <v>2</v>
      </c>
      <c r="P24" s="202">
        <v>2</v>
      </c>
      <c r="Q24" s="202">
        <v>2</v>
      </c>
      <c r="R24" s="202">
        <v>2</v>
      </c>
      <c r="S24" s="202">
        <v>2</v>
      </c>
      <c r="T24" s="202"/>
      <c r="U24" s="203">
        <f t="shared" si="3"/>
        <v>36</v>
      </c>
      <c r="V24" s="207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127">
        <f t="shared" si="1"/>
        <v>0</v>
      </c>
      <c r="AT24" s="205">
        <f t="shared" si="2"/>
        <v>36</v>
      </c>
    </row>
    <row r="25" spans="1:46" ht="25.5" customHeight="1" thickBot="1">
      <c r="A25" s="313"/>
      <c r="B25" s="200" t="s">
        <v>310</v>
      </c>
      <c r="C25" s="201" t="s">
        <v>311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3"/>
      <c r="V25" s="207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22"/>
      <c r="AH25" s="222"/>
      <c r="AI25" s="222">
        <v>1</v>
      </c>
      <c r="AJ25" s="222">
        <v>4</v>
      </c>
      <c r="AK25" s="222">
        <v>4</v>
      </c>
      <c r="AL25" s="222">
        <v>4</v>
      </c>
      <c r="AM25" s="222">
        <v>4</v>
      </c>
      <c r="AN25" s="222">
        <v>4</v>
      </c>
      <c r="AO25" s="222">
        <v>4</v>
      </c>
      <c r="AP25" s="222">
        <v>4</v>
      </c>
      <c r="AQ25" s="222">
        <v>4</v>
      </c>
      <c r="AR25" s="222">
        <v>3</v>
      </c>
      <c r="AS25" s="127">
        <f t="shared" si="1"/>
        <v>36</v>
      </c>
      <c r="AT25" s="205">
        <f t="shared" si="2"/>
        <v>36</v>
      </c>
    </row>
    <row r="26" spans="1:46" ht="18" customHeight="1" thickBot="1">
      <c r="A26" s="313"/>
      <c r="B26" s="195" t="s">
        <v>139</v>
      </c>
      <c r="C26" s="196" t="s">
        <v>157</v>
      </c>
      <c r="D26" s="202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3">
        <f t="shared" si="3"/>
        <v>0</v>
      </c>
      <c r="V26" s="207" t="s">
        <v>236</v>
      </c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127">
        <f t="shared" si="1"/>
        <v>0</v>
      </c>
      <c r="AT26" s="205">
        <f t="shared" si="2"/>
        <v>0</v>
      </c>
    </row>
    <row r="27" spans="1:46" ht="27" customHeight="1" thickBot="1">
      <c r="A27" s="212"/>
      <c r="B27" s="213"/>
      <c r="C27" s="214"/>
      <c r="D27" s="202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15"/>
      <c r="V27" s="215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127"/>
      <c r="AT27" s="205">
        <f t="shared" si="2"/>
        <v>0</v>
      </c>
    </row>
    <row r="28" spans="1:46" ht="19.5" thickBot="1">
      <c r="A28" s="216"/>
      <c r="B28" s="314" t="s">
        <v>240</v>
      </c>
      <c r="C28" s="315"/>
      <c r="D28" s="206">
        <v>36</v>
      </c>
      <c r="E28" s="206">
        <f aca="true" t="shared" si="4" ref="E28:T28">SUM(E9:E27)</f>
        <v>36</v>
      </c>
      <c r="F28" s="206">
        <f t="shared" si="4"/>
        <v>36</v>
      </c>
      <c r="G28" s="206">
        <f t="shared" si="4"/>
        <v>36</v>
      </c>
      <c r="H28" s="206">
        <f t="shared" si="4"/>
        <v>36</v>
      </c>
      <c r="I28" s="206">
        <f t="shared" si="4"/>
        <v>36</v>
      </c>
      <c r="J28" s="206">
        <f t="shared" si="4"/>
        <v>36</v>
      </c>
      <c r="K28" s="206">
        <f t="shared" si="4"/>
        <v>36</v>
      </c>
      <c r="L28" s="206">
        <f t="shared" si="4"/>
        <v>36</v>
      </c>
      <c r="M28" s="206">
        <f t="shared" si="4"/>
        <v>36</v>
      </c>
      <c r="N28" s="206">
        <f t="shared" si="4"/>
        <v>36</v>
      </c>
      <c r="O28" s="206">
        <f t="shared" si="4"/>
        <v>36</v>
      </c>
      <c r="P28" s="206">
        <f t="shared" si="4"/>
        <v>36</v>
      </c>
      <c r="Q28" s="206">
        <f t="shared" si="4"/>
        <v>36</v>
      </c>
      <c r="R28" s="206">
        <f t="shared" si="4"/>
        <v>36</v>
      </c>
      <c r="S28" s="206">
        <f t="shared" si="4"/>
        <v>36</v>
      </c>
      <c r="T28" s="206">
        <f t="shared" si="4"/>
        <v>36</v>
      </c>
      <c r="U28" s="198">
        <f>SUM(D28:T28)</f>
        <v>612</v>
      </c>
      <c r="V28" s="198"/>
      <c r="W28" s="206">
        <f>SUM(W9:W27)</f>
        <v>36</v>
      </c>
      <c r="X28" s="206">
        <f aca="true" t="shared" si="5" ref="X28:AL28">SUM(X9:X27)</f>
        <v>36</v>
      </c>
      <c r="Y28" s="206">
        <f t="shared" si="5"/>
        <v>36</v>
      </c>
      <c r="Z28" s="206">
        <f t="shared" si="5"/>
        <v>36</v>
      </c>
      <c r="AA28" s="206">
        <f t="shared" si="5"/>
        <v>36</v>
      </c>
      <c r="AB28" s="206">
        <f t="shared" si="5"/>
        <v>36</v>
      </c>
      <c r="AC28" s="206">
        <f t="shared" si="5"/>
        <v>36</v>
      </c>
      <c r="AD28" s="206">
        <f t="shared" si="5"/>
        <v>36</v>
      </c>
      <c r="AE28" s="206">
        <f t="shared" si="5"/>
        <v>36</v>
      </c>
      <c r="AF28" s="206">
        <f t="shared" si="5"/>
        <v>36</v>
      </c>
      <c r="AG28" s="206">
        <f t="shared" si="5"/>
        <v>36</v>
      </c>
      <c r="AH28" s="206">
        <f t="shared" si="5"/>
        <v>36</v>
      </c>
      <c r="AI28" s="206">
        <f t="shared" si="5"/>
        <v>36</v>
      </c>
      <c r="AJ28" s="206">
        <f t="shared" si="5"/>
        <v>36</v>
      </c>
      <c r="AK28" s="206">
        <f t="shared" si="5"/>
        <v>36</v>
      </c>
      <c r="AL28" s="206">
        <f t="shared" si="5"/>
        <v>36</v>
      </c>
      <c r="AM28" s="206">
        <f aca="true" t="shared" si="6" ref="AM28:AR28">SUM(AM9:AM27)</f>
        <v>36</v>
      </c>
      <c r="AN28" s="206">
        <f t="shared" si="6"/>
        <v>36</v>
      </c>
      <c r="AO28" s="206">
        <f t="shared" si="6"/>
        <v>36</v>
      </c>
      <c r="AP28" s="206">
        <f t="shared" si="6"/>
        <v>36</v>
      </c>
      <c r="AQ28" s="206">
        <f t="shared" si="6"/>
        <v>36</v>
      </c>
      <c r="AR28" s="206">
        <f t="shared" si="6"/>
        <v>36</v>
      </c>
      <c r="AS28" s="127">
        <f t="shared" si="1"/>
        <v>792</v>
      </c>
      <c r="AT28" s="205">
        <f t="shared" si="2"/>
        <v>1404</v>
      </c>
    </row>
    <row r="29" spans="1:46" ht="18.7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</row>
    <row r="30" spans="1:46" ht="19.5" thickBo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</row>
    <row r="31" spans="1:46" ht="19.5" thickBot="1">
      <c r="A31" s="16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217" t="s">
        <v>216</v>
      </c>
      <c r="N31" s="217"/>
      <c r="O31" s="217"/>
      <c r="P31" s="218"/>
      <c r="Q31" s="217" t="s">
        <v>241</v>
      </c>
      <c r="R31" s="217"/>
      <c r="S31" s="217"/>
      <c r="T31" s="217"/>
      <c r="U31" s="217"/>
      <c r="V31" s="219"/>
      <c r="W31" s="217"/>
      <c r="X31" s="217"/>
      <c r="Y31" s="220"/>
      <c r="Z31" s="217"/>
      <c r="AA31" s="217"/>
      <c r="AB31" s="219"/>
      <c r="AC31" s="217"/>
      <c r="AD31" s="217"/>
      <c r="AE31" s="217"/>
      <c r="AF31" s="217"/>
      <c r="AG31" s="217"/>
      <c r="AH31" s="217"/>
      <c r="AI31" s="217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</row>
  </sheetData>
  <sheetProtection/>
  <mergeCells count="16">
    <mergeCell ref="AT4:AT6"/>
    <mergeCell ref="D5:AS5"/>
    <mergeCell ref="AC4:AG4"/>
    <mergeCell ref="AH4:AK4"/>
    <mergeCell ref="AL4:AP4"/>
    <mergeCell ref="AQ4:AS4"/>
    <mergeCell ref="D4:H4"/>
    <mergeCell ref="I4:L4"/>
    <mergeCell ref="A9:A26"/>
    <mergeCell ref="B28:C28"/>
    <mergeCell ref="U4:X4"/>
    <mergeCell ref="Y4:AB4"/>
    <mergeCell ref="M4:P4"/>
    <mergeCell ref="Q4:T4"/>
    <mergeCell ref="A4:A6"/>
    <mergeCell ref="B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tabSelected="1" zoomScale="50" zoomScaleNormal="50" zoomScalePageLayoutView="0" workbookViewId="0" topLeftCell="A1">
      <selection activeCell="E21" sqref="E21"/>
    </sheetView>
  </sheetViews>
  <sheetFormatPr defaultColWidth="9.140625" defaultRowHeight="15"/>
  <cols>
    <col min="1" max="1" width="16.00390625" style="0" customWidth="1"/>
    <col min="2" max="2" width="64.8515625" style="0" customWidth="1"/>
    <col min="3" max="3" width="4.8515625" style="0" customWidth="1"/>
    <col min="4" max="5" width="4.00390625" style="0" customWidth="1"/>
    <col min="6" max="6" width="4.8515625" style="0" customWidth="1"/>
    <col min="7" max="7" width="4.421875" style="0" customWidth="1"/>
    <col min="8" max="8" width="4.57421875" style="0" customWidth="1"/>
    <col min="9" max="9" width="5.28125" style="0" customWidth="1"/>
    <col min="10" max="12" width="4.140625" style="0" customWidth="1"/>
    <col min="13" max="13" width="3.8515625" style="0" customWidth="1"/>
    <col min="14" max="14" width="4.00390625" style="0" customWidth="1"/>
    <col min="15" max="15" width="3.7109375" style="0" customWidth="1"/>
    <col min="16" max="16" width="3.8515625" style="0" customWidth="1"/>
    <col min="17" max="17" width="4.140625" style="0" customWidth="1"/>
    <col min="18" max="18" width="4.28125" style="0" customWidth="1"/>
    <col min="19" max="19" width="4.421875" style="0" customWidth="1"/>
    <col min="20" max="20" width="5.57421875" style="0" customWidth="1"/>
    <col min="21" max="21" width="5.00390625" style="0" customWidth="1"/>
    <col min="22" max="22" width="4.00390625" style="0" customWidth="1"/>
    <col min="23" max="23" width="4.28125" style="0" customWidth="1"/>
    <col min="24" max="24" width="3.8515625" style="0" customWidth="1"/>
    <col min="25" max="25" width="3.7109375" style="0" customWidth="1"/>
    <col min="26" max="26" width="4.28125" style="0" customWidth="1"/>
    <col min="27" max="27" width="4.00390625" style="0" customWidth="1"/>
    <col min="28" max="30" width="4.28125" style="0" customWidth="1"/>
    <col min="31" max="31" width="4.140625" style="0" customWidth="1"/>
    <col min="32" max="32" width="3.7109375" style="0" customWidth="1"/>
    <col min="33" max="33" width="4.140625" style="0" customWidth="1"/>
    <col min="34" max="34" width="4.00390625" style="0" customWidth="1"/>
    <col min="35" max="36" width="4.57421875" style="0" customWidth="1"/>
    <col min="37" max="45" width="5.00390625" style="0" customWidth="1"/>
    <col min="46" max="46" width="7.140625" style="0" customWidth="1"/>
  </cols>
  <sheetData>
    <row r="1" spans="1:46" ht="18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</row>
    <row r="2" spans="1:46" ht="18">
      <c r="A2" s="128"/>
      <c r="B2" s="128"/>
      <c r="C2" s="128"/>
      <c r="D2" s="128"/>
      <c r="E2" s="128" t="s">
        <v>242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</row>
    <row r="3" spans="1:46" ht="18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</row>
    <row r="4" spans="1:46" ht="18.75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</row>
    <row r="5" spans="1:46" ht="19.5" thickBot="1">
      <c r="A5" s="334" t="s">
        <v>221</v>
      </c>
      <c r="B5" s="334"/>
      <c r="C5" s="331" t="s">
        <v>222</v>
      </c>
      <c r="D5" s="331"/>
      <c r="E5" s="331"/>
      <c r="F5" s="331"/>
      <c r="G5" s="331"/>
      <c r="H5" s="331" t="s">
        <v>223</v>
      </c>
      <c r="I5" s="331"/>
      <c r="J5" s="331"/>
      <c r="K5" s="331"/>
      <c r="L5" s="331" t="s">
        <v>224</v>
      </c>
      <c r="M5" s="331"/>
      <c r="N5" s="331"/>
      <c r="O5" s="331"/>
      <c r="P5" s="331" t="s">
        <v>225</v>
      </c>
      <c r="Q5" s="331"/>
      <c r="R5" s="331"/>
      <c r="S5" s="331" t="s">
        <v>226</v>
      </c>
      <c r="T5" s="331"/>
      <c r="U5" s="331"/>
      <c r="V5" s="331"/>
      <c r="W5" s="331" t="s">
        <v>227</v>
      </c>
      <c r="X5" s="331"/>
      <c r="Y5" s="331"/>
      <c r="Z5" s="331"/>
      <c r="AA5" s="331" t="s">
        <v>228</v>
      </c>
      <c r="AB5" s="331"/>
      <c r="AC5" s="331"/>
      <c r="AD5" s="331"/>
      <c r="AE5" s="331"/>
      <c r="AF5" s="331" t="s">
        <v>229</v>
      </c>
      <c r="AG5" s="331"/>
      <c r="AH5" s="331"/>
      <c r="AI5" s="331"/>
      <c r="AJ5" s="331" t="s">
        <v>230</v>
      </c>
      <c r="AK5" s="331"/>
      <c r="AL5" s="331"/>
      <c r="AM5" s="331"/>
      <c r="AN5" s="331"/>
      <c r="AO5" s="331" t="s">
        <v>231</v>
      </c>
      <c r="AP5" s="331"/>
      <c r="AQ5" s="331"/>
      <c r="AR5" s="331"/>
      <c r="AS5" s="331"/>
      <c r="AT5" s="332" t="s">
        <v>243</v>
      </c>
    </row>
    <row r="6" spans="1:46" ht="19.5" thickBot="1">
      <c r="A6" s="334"/>
      <c r="B6" s="334"/>
      <c r="C6" s="333" t="s">
        <v>244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2"/>
    </row>
    <row r="7" spans="1:46" ht="19.5" thickBot="1">
      <c r="A7" s="334"/>
      <c r="B7" s="334"/>
      <c r="C7" s="130">
        <v>1</v>
      </c>
      <c r="D7" s="130">
        <v>2</v>
      </c>
      <c r="E7" s="130">
        <v>3</v>
      </c>
      <c r="F7" s="130">
        <v>4</v>
      </c>
      <c r="G7" s="130">
        <v>5</v>
      </c>
      <c r="H7" s="130">
        <v>6</v>
      </c>
      <c r="I7" s="130">
        <v>7</v>
      </c>
      <c r="J7" s="130">
        <v>8</v>
      </c>
      <c r="K7" s="130">
        <v>9</v>
      </c>
      <c r="L7" s="130">
        <v>10</v>
      </c>
      <c r="M7" s="130">
        <v>11</v>
      </c>
      <c r="N7" s="130">
        <v>12</v>
      </c>
      <c r="O7" s="130">
        <v>13</v>
      </c>
      <c r="P7" s="130">
        <v>14</v>
      </c>
      <c r="Q7" s="130">
        <v>15</v>
      </c>
      <c r="R7" s="130">
        <v>16</v>
      </c>
      <c r="S7" s="131">
        <v>17</v>
      </c>
      <c r="T7" s="132">
        <v>18</v>
      </c>
      <c r="U7" s="132">
        <v>19</v>
      </c>
      <c r="V7" s="130">
        <v>20</v>
      </c>
      <c r="W7" s="130">
        <v>21</v>
      </c>
      <c r="X7" s="130">
        <v>22</v>
      </c>
      <c r="Y7" s="130">
        <v>23</v>
      </c>
      <c r="Z7" s="130">
        <v>24</v>
      </c>
      <c r="AA7" s="130">
        <v>25</v>
      </c>
      <c r="AB7" s="130">
        <v>26</v>
      </c>
      <c r="AC7" s="130">
        <v>27</v>
      </c>
      <c r="AD7" s="130">
        <v>28</v>
      </c>
      <c r="AE7" s="130">
        <v>29</v>
      </c>
      <c r="AF7" s="130">
        <v>30</v>
      </c>
      <c r="AG7" s="130">
        <v>31</v>
      </c>
      <c r="AH7" s="130">
        <v>32</v>
      </c>
      <c r="AI7" s="130">
        <v>33</v>
      </c>
      <c r="AJ7" s="133">
        <v>34</v>
      </c>
      <c r="AK7" s="130">
        <v>35</v>
      </c>
      <c r="AL7" s="130">
        <v>36</v>
      </c>
      <c r="AM7" s="130">
        <v>37</v>
      </c>
      <c r="AN7" s="130">
        <v>38</v>
      </c>
      <c r="AO7" s="130">
        <v>39</v>
      </c>
      <c r="AP7" s="130">
        <v>40</v>
      </c>
      <c r="AQ7" s="130">
        <v>41</v>
      </c>
      <c r="AR7" s="130">
        <v>42</v>
      </c>
      <c r="AS7" s="134">
        <v>43</v>
      </c>
      <c r="AT7" s="332"/>
    </row>
    <row r="8" spans="1:46" ht="53.25" customHeight="1" thickBot="1">
      <c r="A8" s="169" t="s">
        <v>4</v>
      </c>
      <c r="B8" s="135" t="s">
        <v>5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6"/>
      <c r="S8" s="137"/>
      <c r="T8" s="138"/>
      <c r="U8" s="132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3"/>
      <c r="AK8" s="130"/>
      <c r="AL8" s="130"/>
      <c r="AM8" s="130"/>
      <c r="AN8" s="130"/>
      <c r="AO8" s="130"/>
      <c r="AP8" s="130"/>
      <c r="AQ8" s="130"/>
      <c r="AR8" s="133"/>
      <c r="AS8" s="134"/>
      <c r="AT8" s="139"/>
    </row>
    <row r="9" spans="1:46" ht="21.75" customHeight="1" thickBot="1">
      <c r="A9" s="170" t="s">
        <v>245</v>
      </c>
      <c r="B9" s="145" t="s">
        <v>9</v>
      </c>
      <c r="C9" s="129">
        <v>4</v>
      </c>
      <c r="D9" s="129">
        <v>2</v>
      </c>
      <c r="E9" s="129">
        <v>4</v>
      </c>
      <c r="F9" s="129">
        <v>2</v>
      </c>
      <c r="G9" s="129">
        <v>4</v>
      </c>
      <c r="H9" s="129">
        <v>4</v>
      </c>
      <c r="I9" s="129">
        <v>2</v>
      </c>
      <c r="J9" s="129">
        <v>2</v>
      </c>
      <c r="K9" s="129">
        <v>4</v>
      </c>
      <c r="L9" s="129">
        <v>2</v>
      </c>
      <c r="M9" s="129">
        <v>2</v>
      </c>
      <c r="N9" s="129">
        <v>2</v>
      </c>
      <c r="O9" s="129">
        <v>2</v>
      </c>
      <c r="P9" s="129">
        <v>2</v>
      </c>
      <c r="Q9" s="129">
        <v>4</v>
      </c>
      <c r="R9" s="129">
        <v>2</v>
      </c>
      <c r="S9" s="137">
        <v>4</v>
      </c>
      <c r="T9" s="138">
        <f>SUM(C9:S9)</f>
        <v>48</v>
      </c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39"/>
      <c r="AJ9" s="142"/>
      <c r="AK9" s="141"/>
      <c r="AL9" s="141"/>
      <c r="AM9" s="141"/>
      <c r="AN9" s="141"/>
      <c r="AO9" s="141"/>
      <c r="AP9" s="141"/>
      <c r="AQ9" s="141"/>
      <c r="AR9" s="142"/>
      <c r="AS9" s="134">
        <f aca="true" t="shared" si="0" ref="AS9:AS27">SUM(V9:AR9)</f>
        <v>0</v>
      </c>
      <c r="AT9" s="141">
        <f>T9+AS9</f>
        <v>48</v>
      </c>
    </row>
    <row r="10" spans="1:46" ht="22.5" customHeight="1" thickBot="1">
      <c r="A10" s="170" t="s">
        <v>246</v>
      </c>
      <c r="B10" s="145" t="s">
        <v>11</v>
      </c>
      <c r="C10" s="129"/>
      <c r="D10" s="129">
        <v>2</v>
      </c>
      <c r="E10" s="129">
        <v>2</v>
      </c>
      <c r="F10" s="129">
        <v>2</v>
      </c>
      <c r="G10" s="129">
        <v>2</v>
      </c>
      <c r="H10" s="129">
        <v>2</v>
      </c>
      <c r="I10" s="129">
        <v>2</v>
      </c>
      <c r="J10" s="129">
        <v>2</v>
      </c>
      <c r="K10" s="129">
        <v>2</v>
      </c>
      <c r="L10" s="129">
        <v>2</v>
      </c>
      <c r="M10" s="129">
        <v>2</v>
      </c>
      <c r="N10" s="129">
        <v>2</v>
      </c>
      <c r="O10" s="129">
        <v>2</v>
      </c>
      <c r="P10" s="129">
        <v>2</v>
      </c>
      <c r="Q10" s="129">
        <v>2</v>
      </c>
      <c r="R10" s="129">
        <v>2</v>
      </c>
      <c r="S10" s="137">
        <v>2</v>
      </c>
      <c r="T10" s="138">
        <f aca="true" t="shared" si="1" ref="T10:T30">SUM(C10:S10)</f>
        <v>32</v>
      </c>
      <c r="U10" s="140"/>
      <c r="V10" s="141">
        <v>2</v>
      </c>
      <c r="W10" s="141">
        <v>2</v>
      </c>
      <c r="X10" s="141">
        <v>2</v>
      </c>
      <c r="Y10" s="141">
        <v>2</v>
      </c>
      <c r="Z10" s="141">
        <v>2</v>
      </c>
      <c r="AA10" s="141">
        <v>2</v>
      </c>
      <c r="AB10" s="141">
        <v>2</v>
      </c>
      <c r="AC10" s="141">
        <v>2</v>
      </c>
      <c r="AD10" s="141">
        <v>2</v>
      </c>
      <c r="AE10" s="141">
        <v>2</v>
      </c>
      <c r="AF10" s="141">
        <v>2</v>
      </c>
      <c r="AG10" s="141">
        <v>2</v>
      </c>
      <c r="AH10" s="141">
        <v>2</v>
      </c>
      <c r="AI10" s="141">
        <v>2</v>
      </c>
      <c r="AJ10" s="141">
        <v>2</v>
      </c>
      <c r="AK10" s="141">
        <v>2</v>
      </c>
      <c r="AL10" s="141">
        <v>2</v>
      </c>
      <c r="AM10" s="141"/>
      <c r="AN10" s="141"/>
      <c r="AO10" s="141"/>
      <c r="AP10" s="141"/>
      <c r="AQ10" s="141"/>
      <c r="AR10" s="142"/>
      <c r="AS10" s="134">
        <f t="shared" si="0"/>
        <v>34</v>
      </c>
      <c r="AT10" s="141">
        <f aca="true" t="shared" si="2" ref="AT10:AT29">T10+AS10</f>
        <v>66</v>
      </c>
    </row>
    <row r="11" spans="1:46" ht="23.25" customHeight="1" thickBot="1">
      <c r="A11" s="170" t="s">
        <v>247</v>
      </c>
      <c r="B11" s="145" t="s">
        <v>13</v>
      </c>
      <c r="C11" s="129">
        <v>2</v>
      </c>
      <c r="D11" s="129">
        <v>2</v>
      </c>
      <c r="E11" s="129">
        <v>2</v>
      </c>
      <c r="F11" s="129">
        <v>2</v>
      </c>
      <c r="G11" s="129">
        <v>2</v>
      </c>
      <c r="H11" s="129">
        <v>2</v>
      </c>
      <c r="I11" s="129">
        <v>2</v>
      </c>
      <c r="J11" s="129">
        <v>2</v>
      </c>
      <c r="K11" s="129">
        <v>2</v>
      </c>
      <c r="L11" s="129">
        <v>2</v>
      </c>
      <c r="M11" s="129">
        <v>2</v>
      </c>
      <c r="N11" s="129">
        <v>2</v>
      </c>
      <c r="O11" s="129">
        <v>2</v>
      </c>
      <c r="P11" s="129">
        <v>2</v>
      </c>
      <c r="Q11" s="129">
        <v>2</v>
      </c>
      <c r="R11" s="129">
        <v>2</v>
      </c>
      <c r="S11" s="137"/>
      <c r="T11" s="138">
        <f t="shared" si="1"/>
        <v>32</v>
      </c>
      <c r="U11" s="140"/>
      <c r="V11" s="141">
        <v>2</v>
      </c>
      <c r="W11" s="141">
        <v>2</v>
      </c>
      <c r="X11" s="141">
        <v>2</v>
      </c>
      <c r="Y11" s="141">
        <v>2</v>
      </c>
      <c r="Z11" s="141">
        <v>2</v>
      </c>
      <c r="AA11" s="141">
        <v>2</v>
      </c>
      <c r="AB11" s="141">
        <v>2</v>
      </c>
      <c r="AC11" s="141">
        <v>2</v>
      </c>
      <c r="AD11" s="141">
        <v>2</v>
      </c>
      <c r="AE11" s="141">
        <v>2</v>
      </c>
      <c r="AF11" s="141">
        <v>2</v>
      </c>
      <c r="AG11" s="141">
        <v>2</v>
      </c>
      <c r="AH11" s="141">
        <v>2</v>
      </c>
      <c r="AI11" s="141">
        <v>2</v>
      </c>
      <c r="AJ11" s="141">
        <v>2</v>
      </c>
      <c r="AK11" s="141">
        <v>2</v>
      </c>
      <c r="AL11" s="141">
        <v>2</v>
      </c>
      <c r="AM11" s="141">
        <v>4</v>
      </c>
      <c r="AN11" s="141">
        <v>4</v>
      </c>
      <c r="AO11" s="141">
        <v>4</v>
      </c>
      <c r="AP11" s="141"/>
      <c r="AQ11" s="141"/>
      <c r="AR11" s="142"/>
      <c r="AS11" s="134">
        <f t="shared" si="0"/>
        <v>46</v>
      </c>
      <c r="AT11" s="141">
        <f t="shared" si="2"/>
        <v>78</v>
      </c>
    </row>
    <row r="12" spans="1:46" ht="24" customHeight="1" thickBot="1">
      <c r="A12" s="169" t="s">
        <v>14</v>
      </c>
      <c r="B12" s="135" t="s">
        <v>15</v>
      </c>
      <c r="C12" s="141"/>
      <c r="D12" s="141"/>
      <c r="E12" s="141"/>
      <c r="F12" s="141"/>
      <c r="G12" s="141"/>
      <c r="H12" s="141"/>
      <c r="I12" s="139"/>
      <c r="J12" s="141"/>
      <c r="K12" s="141"/>
      <c r="L12" s="141"/>
      <c r="M12" s="141"/>
      <c r="N12" s="141"/>
      <c r="O12" s="141"/>
      <c r="P12" s="141"/>
      <c r="Q12" s="141"/>
      <c r="R12" s="141"/>
      <c r="S12" s="137"/>
      <c r="T12" s="138">
        <f t="shared" si="1"/>
        <v>0</v>
      </c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39"/>
      <c r="AJ12" s="142"/>
      <c r="AK12" s="141"/>
      <c r="AL12" s="141"/>
      <c r="AM12" s="141"/>
      <c r="AN12" s="141"/>
      <c r="AO12" s="141"/>
      <c r="AP12" s="141"/>
      <c r="AQ12" s="141"/>
      <c r="AR12" s="142"/>
      <c r="AS12" s="134">
        <f t="shared" si="0"/>
        <v>0</v>
      </c>
      <c r="AT12" s="141">
        <f t="shared" si="2"/>
        <v>0</v>
      </c>
    </row>
    <row r="13" spans="1:46" ht="24" customHeight="1" thickBot="1">
      <c r="A13" s="170" t="s">
        <v>268</v>
      </c>
      <c r="B13" s="145" t="s">
        <v>17</v>
      </c>
      <c r="C13" s="129">
        <v>8</v>
      </c>
      <c r="D13" s="129">
        <v>6</v>
      </c>
      <c r="E13" s="129">
        <v>6</v>
      </c>
      <c r="F13" s="129">
        <v>6</v>
      </c>
      <c r="G13" s="129">
        <v>6</v>
      </c>
      <c r="H13" s="129">
        <v>6</v>
      </c>
      <c r="I13" s="129">
        <v>6</v>
      </c>
      <c r="J13" s="129">
        <v>6</v>
      </c>
      <c r="K13" s="129">
        <v>4</v>
      </c>
      <c r="L13" s="129">
        <v>4</v>
      </c>
      <c r="M13" s="129">
        <v>4</v>
      </c>
      <c r="N13" s="129">
        <v>6</v>
      </c>
      <c r="O13" s="129">
        <v>6</v>
      </c>
      <c r="P13" s="129">
        <v>2</v>
      </c>
      <c r="Q13" s="129">
        <v>2</v>
      </c>
      <c r="R13" s="129">
        <v>6</v>
      </c>
      <c r="S13" s="129">
        <v>6</v>
      </c>
      <c r="T13" s="138">
        <f t="shared" si="1"/>
        <v>90</v>
      </c>
      <c r="U13" s="140"/>
      <c r="V13" s="141">
        <v>6</v>
      </c>
      <c r="W13" s="141">
        <v>6</v>
      </c>
      <c r="X13" s="141">
        <v>2</v>
      </c>
      <c r="Y13" s="141">
        <v>2</v>
      </c>
      <c r="Z13" s="141">
        <v>2</v>
      </c>
      <c r="AA13" s="141">
        <v>2</v>
      </c>
      <c r="AB13" s="141">
        <v>2</v>
      </c>
      <c r="AC13" s="141">
        <v>2</v>
      </c>
      <c r="AD13" s="141">
        <v>2</v>
      </c>
      <c r="AE13" s="141">
        <v>2</v>
      </c>
      <c r="AF13" s="141">
        <v>2</v>
      </c>
      <c r="AG13" s="141">
        <v>2</v>
      </c>
      <c r="AH13" s="141">
        <v>2</v>
      </c>
      <c r="AI13" s="141">
        <v>4</v>
      </c>
      <c r="AJ13" s="141">
        <v>2</v>
      </c>
      <c r="AK13" s="141">
        <v>2</v>
      </c>
      <c r="AL13" s="141">
        <v>4</v>
      </c>
      <c r="AM13" s="141">
        <v>2</v>
      </c>
      <c r="AN13" s="141">
        <v>2</v>
      </c>
      <c r="AO13" s="141">
        <v>2</v>
      </c>
      <c r="AP13" s="141"/>
      <c r="AQ13" s="141"/>
      <c r="AR13" s="142"/>
      <c r="AS13" s="134">
        <f t="shared" si="0"/>
        <v>52</v>
      </c>
      <c r="AT13" s="141">
        <f t="shared" si="2"/>
        <v>142</v>
      </c>
    </row>
    <row r="14" spans="1:46" ht="24" customHeight="1" thickBot="1">
      <c r="A14" s="170" t="s">
        <v>267</v>
      </c>
      <c r="B14" s="145" t="s">
        <v>19</v>
      </c>
      <c r="C14" s="129">
        <v>2</v>
      </c>
      <c r="D14" s="129">
        <v>4</v>
      </c>
      <c r="E14" s="129">
        <v>2</v>
      </c>
      <c r="F14" s="129">
        <v>4</v>
      </c>
      <c r="G14" s="129">
        <v>2</v>
      </c>
      <c r="H14" s="129">
        <v>4</v>
      </c>
      <c r="I14" s="129">
        <v>4</v>
      </c>
      <c r="J14" s="129">
        <v>2</v>
      </c>
      <c r="K14" s="129">
        <v>4</v>
      </c>
      <c r="L14" s="129">
        <v>2</v>
      </c>
      <c r="M14" s="129">
        <v>2</v>
      </c>
      <c r="N14" s="129">
        <v>2</v>
      </c>
      <c r="O14" s="129">
        <v>2</v>
      </c>
      <c r="P14" s="129"/>
      <c r="Q14" s="129">
        <v>2</v>
      </c>
      <c r="R14" s="129">
        <v>2</v>
      </c>
      <c r="S14" s="129">
        <v>4</v>
      </c>
      <c r="T14" s="138">
        <f t="shared" si="1"/>
        <v>44</v>
      </c>
      <c r="U14" s="140"/>
      <c r="V14" s="129">
        <v>4</v>
      </c>
      <c r="W14" s="129">
        <v>4</v>
      </c>
      <c r="X14" s="129">
        <v>2</v>
      </c>
      <c r="Y14" s="129">
        <v>2</v>
      </c>
      <c r="Z14" s="129">
        <v>2</v>
      </c>
      <c r="AA14" s="129">
        <v>2</v>
      </c>
      <c r="AB14" s="129">
        <v>2</v>
      </c>
      <c r="AC14" s="129">
        <v>2</v>
      </c>
      <c r="AD14" s="129">
        <v>2</v>
      </c>
      <c r="AE14" s="129">
        <v>2</v>
      </c>
      <c r="AF14" s="129">
        <v>2</v>
      </c>
      <c r="AG14" s="129">
        <v>2</v>
      </c>
      <c r="AH14" s="129">
        <v>2</v>
      </c>
      <c r="AI14" s="129"/>
      <c r="AJ14" s="129"/>
      <c r="AK14" s="129"/>
      <c r="AL14" s="129"/>
      <c r="AM14" s="141"/>
      <c r="AN14" s="141"/>
      <c r="AO14" s="141"/>
      <c r="AP14" s="141"/>
      <c r="AQ14" s="141"/>
      <c r="AR14" s="142"/>
      <c r="AS14" s="134">
        <f t="shared" si="0"/>
        <v>30</v>
      </c>
      <c r="AT14" s="141">
        <f t="shared" si="2"/>
        <v>74</v>
      </c>
    </row>
    <row r="15" spans="1:46" ht="24" customHeight="1" thickBot="1">
      <c r="A15" s="169" t="s">
        <v>248</v>
      </c>
      <c r="B15" s="135" t="s">
        <v>249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39"/>
      <c r="S15" s="137"/>
      <c r="T15" s="138">
        <f t="shared" si="1"/>
        <v>0</v>
      </c>
      <c r="U15" s="140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3"/>
      <c r="AK15" s="141"/>
      <c r="AL15" s="141"/>
      <c r="AM15" s="141"/>
      <c r="AN15" s="141"/>
      <c r="AO15" s="141"/>
      <c r="AP15" s="141"/>
      <c r="AQ15" s="141"/>
      <c r="AR15" s="142"/>
      <c r="AS15" s="134">
        <f t="shared" si="0"/>
        <v>0</v>
      </c>
      <c r="AT15" s="141">
        <f t="shared" si="2"/>
        <v>0</v>
      </c>
    </row>
    <row r="16" spans="1:46" ht="24" customHeight="1" thickBot="1">
      <c r="A16" s="169" t="s">
        <v>250</v>
      </c>
      <c r="B16" s="135" t="s">
        <v>25</v>
      </c>
      <c r="C16" s="141"/>
      <c r="D16" s="141"/>
      <c r="E16" s="141"/>
      <c r="F16" s="141"/>
      <c r="G16" s="141"/>
      <c r="H16" s="141"/>
      <c r="I16" s="139"/>
      <c r="J16" s="141"/>
      <c r="K16" s="141"/>
      <c r="L16" s="141"/>
      <c r="M16" s="141"/>
      <c r="N16" s="141"/>
      <c r="O16" s="141"/>
      <c r="P16" s="141"/>
      <c r="Q16" s="141"/>
      <c r="R16" s="139"/>
      <c r="S16" s="137"/>
      <c r="T16" s="138">
        <f t="shared" si="1"/>
        <v>0</v>
      </c>
      <c r="U16" s="140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3"/>
      <c r="AK16" s="141"/>
      <c r="AL16" s="141"/>
      <c r="AM16" s="141"/>
      <c r="AN16" s="141"/>
      <c r="AO16" s="141"/>
      <c r="AP16" s="141"/>
      <c r="AQ16" s="141"/>
      <c r="AR16" s="142"/>
      <c r="AS16" s="134">
        <f t="shared" si="0"/>
        <v>0</v>
      </c>
      <c r="AT16" s="141">
        <f t="shared" si="2"/>
        <v>0</v>
      </c>
    </row>
    <row r="17" spans="1:46" ht="44.25" customHeight="1" thickBot="1">
      <c r="A17" s="145" t="s">
        <v>263</v>
      </c>
      <c r="B17" s="145" t="s">
        <v>264</v>
      </c>
      <c r="C17" s="141">
        <v>6</v>
      </c>
      <c r="D17" s="141">
        <v>6</v>
      </c>
      <c r="E17" s="141">
        <v>6</v>
      </c>
      <c r="F17" s="141">
        <v>6</v>
      </c>
      <c r="G17" s="141">
        <v>6</v>
      </c>
      <c r="H17" s="141">
        <v>4</v>
      </c>
      <c r="I17" s="141">
        <v>6</v>
      </c>
      <c r="J17" s="141">
        <v>6</v>
      </c>
      <c r="K17" s="141">
        <v>6</v>
      </c>
      <c r="L17" s="141">
        <v>6</v>
      </c>
      <c r="M17" s="141">
        <v>4</v>
      </c>
      <c r="N17" s="141">
        <v>2</v>
      </c>
      <c r="O17" s="141">
        <v>4</v>
      </c>
      <c r="P17" s="141">
        <v>4</v>
      </c>
      <c r="Q17" s="141">
        <v>6</v>
      </c>
      <c r="R17" s="141">
        <v>4</v>
      </c>
      <c r="S17" s="141">
        <v>4</v>
      </c>
      <c r="T17" s="138">
        <f>SUM(C17:S17)</f>
        <v>86</v>
      </c>
      <c r="U17" s="140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2"/>
      <c r="AK17" s="141"/>
      <c r="AL17" s="141"/>
      <c r="AM17" s="141"/>
      <c r="AN17" s="141"/>
      <c r="AO17" s="141"/>
      <c r="AP17" s="141"/>
      <c r="AQ17" s="141"/>
      <c r="AR17" s="142"/>
      <c r="AS17" s="134">
        <f t="shared" si="0"/>
        <v>0</v>
      </c>
      <c r="AT17" s="141">
        <f>T17+AS17</f>
        <v>86</v>
      </c>
    </row>
    <row r="18" spans="1:46" ht="24" customHeight="1" thickBot="1">
      <c r="A18" s="145" t="s">
        <v>266</v>
      </c>
      <c r="B18" s="145" t="s">
        <v>28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37"/>
      <c r="T18" s="138">
        <f t="shared" si="1"/>
        <v>0</v>
      </c>
      <c r="U18" s="140"/>
      <c r="V18" s="141">
        <v>4</v>
      </c>
      <c r="W18" s="141">
        <v>4</v>
      </c>
      <c r="X18" s="141">
        <v>4</v>
      </c>
      <c r="Y18" s="141">
        <v>4</v>
      </c>
      <c r="Z18" s="141">
        <v>4</v>
      </c>
      <c r="AA18" s="141">
        <v>4</v>
      </c>
      <c r="AB18" s="141">
        <v>4</v>
      </c>
      <c r="AC18" s="141">
        <v>4</v>
      </c>
      <c r="AD18" s="141">
        <v>4</v>
      </c>
      <c r="AE18" s="141">
        <v>4</v>
      </c>
      <c r="AF18" s="141">
        <v>4</v>
      </c>
      <c r="AG18" s="141">
        <v>4</v>
      </c>
      <c r="AH18" s="141">
        <v>4</v>
      </c>
      <c r="AI18" s="141">
        <v>4</v>
      </c>
      <c r="AJ18" s="141">
        <v>4</v>
      </c>
      <c r="AK18" s="141">
        <v>4</v>
      </c>
      <c r="AL18" s="141">
        <v>6</v>
      </c>
      <c r="AM18" s="141">
        <v>6</v>
      </c>
      <c r="AN18" s="141"/>
      <c r="AO18" s="141"/>
      <c r="AP18" s="141"/>
      <c r="AQ18" s="141"/>
      <c r="AR18" s="141"/>
      <c r="AS18" s="134">
        <f>SUM(V18:AR18)</f>
        <v>76</v>
      </c>
      <c r="AT18" s="141">
        <f t="shared" si="2"/>
        <v>76</v>
      </c>
    </row>
    <row r="19" spans="1:46" ht="36" customHeight="1" thickBot="1">
      <c r="A19" s="145" t="s">
        <v>265</v>
      </c>
      <c r="B19" s="145" t="s">
        <v>35</v>
      </c>
      <c r="C19" s="141">
        <v>6</v>
      </c>
      <c r="D19" s="141">
        <v>6</v>
      </c>
      <c r="E19" s="141">
        <v>6</v>
      </c>
      <c r="F19" s="141">
        <v>6</v>
      </c>
      <c r="G19" s="141">
        <v>6</v>
      </c>
      <c r="H19" s="141">
        <v>6</v>
      </c>
      <c r="I19" s="141">
        <v>6</v>
      </c>
      <c r="J19" s="141">
        <v>6</v>
      </c>
      <c r="K19" s="141">
        <v>6</v>
      </c>
      <c r="L19" s="141">
        <v>6</v>
      </c>
      <c r="M19" s="141">
        <v>6</v>
      </c>
      <c r="N19" s="141">
        <v>6</v>
      </c>
      <c r="O19" s="141">
        <v>6</v>
      </c>
      <c r="P19" s="141">
        <v>6</v>
      </c>
      <c r="Q19" s="141">
        <v>6</v>
      </c>
      <c r="R19" s="141">
        <v>6</v>
      </c>
      <c r="S19" s="141">
        <v>4</v>
      </c>
      <c r="T19" s="138">
        <f>SUM(C19:S19)</f>
        <v>100</v>
      </c>
      <c r="U19" s="140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2"/>
      <c r="AS19" s="134">
        <f t="shared" si="0"/>
        <v>0</v>
      </c>
      <c r="AT19" s="141">
        <f>T19+AS19</f>
        <v>100</v>
      </c>
    </row>
    <row r="20" spans="1:46" ht="24" customHeight="1" thickBot="1">
      <c r="A20" s="135" t="s">
        <v>251</v>
      </c>
      <c r="B20" s="135" t="s">
        <v>42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37"/>
      <c r="T20" s="138">
        <f t="shared" si="1"/>
        <v>0</v>
      </c>
      <c r="U20" s="140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2"/>
      <c r="AK20" s="141"/>
      <c r="AL20" s="141"/>
      <c r="AM20" s="141"/>
      <c r="AN20" s="141"/>
      <c r="AO20" s="141"/>
      <c r="AP20" s="141"/>
      <c r="AQ20" s="141"/>
      <c r="AR20" s="142"/>
      <c r="AS20" s="134">
        <f t="shared" si="0"/>
        <v>0</v>
      </c>
      <c r="AT20" s="141">
        <f t="shared" si="2"/>
        <v>0</v>
      </c>
    </row>
    <row r="21" spans="1:46" ht="57" customHeight="1" thickBot="1">
      <c r="A21" s="135" t="s">
        <v>49</v>
      </c>
      <c r="B21" s="171" t="s">
        <v>137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37"/>
      <c r="T21" s="138">
        <f t="shared" si="1"/>
        <v>0</v>
      </c>
      <c r="U21" s="140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2"/>
      <c r="AK21" s="141"/>
      <c r="AL21" s="141"/>
      <c r="AM21" s="141"/>
      <c r="AN21" s="141"/>
      <c r="AO21" s="141"/>
      <c r="AP21" s="141"/>
      <c r="AQ21" s="141"/>
      <c r="AR21" s="142"/>
      <c r="AS21" s="134">
        <f t="shared" si="0"/>
        <v>0</v>
      </c>
      <c r="AT21" s="141">
        <f t="shared" si="2"/>
        <v>0</v>
      </c>
    </row>
    <row r="22" spans="1:46" ht="24" customHeight="1" thickBot="1">
      <c r="A22" s="145" t="s">
        <v>92</v>
      </c>
      <c r="B22" s="172" t="s">
        <v>93</v>
      </c>
      <c r="C22" s="141">
        <v>8</v>
      </c>
      <c r="D22" s="141">
        <v>8</v>
      </c>
      <c r="E22" s="141">
        <v>8</v>
      </c>
      <c r="F22" s="141">
        <v>8</v>
      </c>
      <c r="G22" s="141">
        <v>8</v>
      </c>
      <c r="H22" s="141">
        <v>8</v>
      </c>
      <c r="I22" s="141">
        <v>8</v>
      </c>
      <c r="J22" s="141">
        <v>10</v>
      </c>
      <c r="K22" s="141">
        <v>8</v>
      </c>
      <c r="L22" s="141">
        <v>6</v>
      </c>
      <c r="M22" s="141">
        <v>8</v>
      </c>
      <c r="N22" s="141">
        <v>8</v>
      </c>
      <c r="O22" s="141">
        <v>6</v>
      </c>
      <c r="P22" s="141">
        <v>6</v>
      </c>
      <c r="Q22" s="141"/>
      <c r="R22" s="141"/>
      <c r="S22" s="141"/>
      <c r="T22" s="138">
        <f>SUM(C22:S22)</f>
        <v>108</v>
      </c>
      <c r="U22" s="140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/>
      <c r="AS22" s="134">
        <f t="shared" si="0"/>
        <v>0</v>
      </c>
      <c r="AT22" s="141">
        <f>T22+AS22</f>
        <v>108</v>
      </c>
    </row>
    <row r="23" spans="1:46" ht="24" customHeight="1" thickBot="1">
      <c r="A23" s="145" t="s">
        <v>117</v>
      </c>
      <c r="B23" s="145" t="s">
        <v>71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>
        <v>6</v>
      </c>
      <c r="M23" s="141">
        <v>6</v>
      </c>
      <c r="N23" s="141">
        <v>6</v>
      </c>
      <c r="O23" s="141">
        <v>6</v>
      </c>
      <c r="P23" s="141">
        <v>12</v>
      </c>
      <c r="Q23" s="141">
        <v>12</v>
      </c>
      <c r="R23" s="141">
        <v>12</v>
      </c>
      <c r="S23" s="141">
        <v>12</v>
      </c>
      <c r="T23" s="138">
        <f>SUM(C23:S23)</f>
        <v>72</v>
      </c>
      <c r="U23" s="140"/>
      <c r="V23" s="141"/>
      <c r="W23" s="141"/>
      <c r="X23" s="141">
        <v>6</v>
      </c>
      <c r="Y23" s="141">
        <v>6</v>
      </c>
      <c r="Z23" s="141">
        <v>6</v>
      </c>
      <c r="AA23" s="141">
        <v>6</v>
      </c>
      <c r="AB23" s="141">
        <v>6</v>
      </c>
      <c r="AC23" s="141">
        <v>6</v>
      </c>
      <c r="AD23" s="141">
        <v>6</v>
      </c>
      <c r="AE23" s="141">
        <v>6</v>
      </c>
      <c r="AF23" s="141">
        <v>12</v>
      </c>
      <c r="AG23" s="141">
        <v>12</v>
      </c>
      <c r="AH23" s="141">
        <v>12</v>
      </c>
      <c r="AI23" s="141">
        <v>12</v>
      </c>
      <c r="AJ23" s="141">
        <v>12</v>
      </c>
      <c r="AK23" s="141">
        <v>12</v>
      </c>
      <c r="AL23" s="141">
        <v>12</v>
      </c>
      <c r="AM23" s="141">
        <v>12</v>
      </c>
      <c r="AN23" s="141">
        <v>18</v>
      </c>
      <c r="AO23" s="141">
        <v>18</v>
      </c>
      <c r="AP23" s="141"/>
      <c r="AQ23" s="141"/>
      <c r="AR23" s="141"/>
      <c r="AS23" s="134">
        <f t="shared" si="0"/>
        <v>180</v>
      </c>
      <c r="AT23" s="141">
        <f>T23+AS23</f>
        <v>252</v>
      </c>
    </row>
    <row r="24" spans="1:46" ht="24" customHeight="1" thickBot="1">
      <c r="A24" s="145" t="s">
        <v>118</v>
      </c>
      <c r="B24" s="145" t="s">
        <v>96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38"/>
      <c r="U24" s="140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>
        <v>36</v>
      </c>
      <c r="AQ24" s="141">
        <v>36</v>
      </c>
      <c r="AR24" s="141">
        <v>36</v>
      </c>
      <c r="AS24" s="134">
        <f>SUM(V24:AR24)</f>
        <v>108</v>
      </c>
      <c r="AT24" s="141">
        <f>T24+AS24</f>
        <v>108</v>
      </c>
    </row>
    <row r="25" spans="1:46" ht="24" customHeight="1" thickBot="1">
      <c r="A25" s="145" t="s">
        <v>94</v>
      </c>
      <c r="B25" s="145" t="s">
        <v>95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38"/>
      <c r="U25" s="140"/>
      <c r="V25" s="141">
        <v>8</v>
      </c>
      <c r="W25" s="141">
        <v>8</v>
      </c>
      <c r="X25" s="141">
        <v>8</v>
      </c>
      <c r="Y25" s="141">
        <v>8</v>
      </c>
      <c r="Z25" s="141">
        <v>8</v>
      </c>
      <c r="AA25" s="141">
        <v>8</v>
      </c>
      <c r="AB25" s="141">
        <v>8</v>
      </c>
      <c r="AC25" s="141">
        <v>8</v>
      </c>
      <c r="AD25" s="141">
        <v>8</v>
      </c>
      <c r="AE25" s="141">
        <v>8</v>
      </c>
      <c r="AF25" s="141">
        <v>4</v>
      </c>
      <c r="AG25" s="141">
        <v>4</v>
      </c>
      <c r="AH25" s="141">
        <v>4</v>
      </c>
      <c r="AI25" s="141">
        <v>4</v>
      </c>
      <c r="AJ25" s="141">
        <v>6</v>
      </c>
      <c r="AK25" s="141">
        <v>6</v>
      </c>
      <c r="AL25" s="141"/>
      <c r="AM25" s="141"/>
      <c r="AN25" s="141"/>
      <c r="AO25" s="141"/>
      <c r="AP25" s="141"/>
      <c r="AQ25" s="141"/>
      <c r="AR25" s="141"/>
      <c r="AS25" s="134">
        <f>SUM(V25:AR25)</f>
        <v>108</v>
      </c>
      <c r="AT25" s="141">
        <f>T25+AS25</f>
        <v>108</v>
      </c>
    </row>
    <row r="26" spans="1:46" ht="24" customHeight="1" thickBot="1">
      <c r="A26" s="159"/>
      <c r="B26" s="135" t="s">
        <v>67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7"/>
      <c r="T26" s="138">
        <f t="shared" si="1"/>
        <v>0</v>
      </c>
      <c r="U26" s="140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39"/>
      <c r="AG26" s="141"/>
      <c r="AH26" s="141"/>
      <c r="AI26" s="141"/>
      <c r="AJ26" s="142"/>
      <c r="AK26" s="141"/>
      <c r="AL26" s="141"/>
      <c r="AM26" s="141"/>
      <c r="AN26" s="141"/>
      <c r="AO26" s="141"/>
      <c r="AP26" s="141"/>
      <c r="AQ26" s="141"/>
      <c r="AR26" s="142"/>
      <c r="AS26" s="134">
        <f t="shared" si="0"/>
        <v>0</v>
      </c>
      <c r="AT26" s="141">
        <f t="shared" si="2"/>
        <v>0</v>
      </c>
    </row>
    <row r="27" spans="1:46" ht="24" customHeight="1" thickBot="1">
      <c r="A27" s="145" t="s">
        <v>269</v>
      </c>
      <c r="B27" s="145" t="s">
        <v>103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7"/>
      <c r="T27" s="138">
        <f t="shared" si="1"/>
        <v>0</v>
      </c>
      <c r="U27" s="140"/>
      <c r="V27" s="141">
        <v>4</v>
      </c>
      <c r="W27" s="141">
        <v>4</v>
      </c>
      <c r="X27" s="141">
        <v>4</v>
      </c>
      <c r="Y27" s="141">
        <v>4</v>
      </c>
      <c r="Z27" s="141">
        <v>4</v>
      </c>
      <c r="AA27" s="141">
        <v>4</v>
      </c>
      <c r="AB27" s="141">
        <v>4</v>
      </c>
      <c r="AC27" s="141">
        <v>4</v>
      </c>
      <c r="AD27" s="141">
        <v>4</v>
      </c>
      <c r="AE27" s="141">
        <v>4</v>
      </c>
      <c r="AF27" s="141">
        <v>4</v>
      </c>
      <c r="AG27" s="141">
        <v>4</v>
      </c>
      <c r="AH27" s="141">
        <v>4</v>
      </c>
      <c r="AI27" s="141">
        <v>2</v>
      </c>
      <c r="AJ27" s="141"/>
      <c r="AK27" s="141"/>
      <c r="AL27" s="141"/>
      <c r="AM27" s="141"/>
      <c r="AN27" s="141"/>
      <c r="AO27" s="141"/>
      <c r="AP27" s="141"/>
      <c r="AQ27" s="141"/>
      <c r="AR27" s="142"/>
      <c r="AS27" s="134">
        <f t="shared" si="0"/>
        <v>54</v>
      </c>
      <c r="AT27" s="141">
        <f t="shared" si="2"/>
        <v>54</v>
      </c>
    </row>
    <row r="28" spans="1:46" ht="40.5" customHeight="1" thickBot="1">
      <c r="A28" s="145" t="s">
        <v>279</v>
      </c>
      <c r="B28" s="145" t="s">
        <v>99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44"/>
      <c r="T28" s="138">
        <f t="shared" si="1"/>
        <v>0</v>
      </c>
      <c r="U28" s="140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>
        <v>4</v>
      </c>
      <c r="AK28" s="141">
        <v>4</v>
      </c>
      <c r="AL28" s="141">
        <v>6</v>
      </c>
      <c r="AM28" s="141">
        <v>6</v>
      </c>
      <c r="AN28" s="141">
        <v>6</v>
      </c>
      <c r="AO28" s="141">
        <v>6</v>
      </c>
      <c r="AP28" s="142"/>
      <c r="AQ28" s="142"/>
      <c r="AR28" s="142"/>
      <c r="AS28" s="134">
        <f>SUM(V28:AR28)</f>
        <v>32</v>
      </c>
      <c r="AT28" s="141">
        <f t="shared" si="2"/>
        <v>32</v>
      </c>
    </row>
    <row r="29" spans="1:46" ht="40.5" customHeight="1" thickBot="1">
      <c r="A29" s="145" t="s">
        <v>276</v>
      </c>
      <c r="B29" s="145" t="s">
        <v>107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44"/>
      <c r="T29" s="138"/>
      <c r="U29" s="140"/>
      <c r="V29" s="141">
        <v>6</v>
      </c>
      <c r="W29" s="141">
        <v>6</v>
      </c>
      <c r="X29" s="141">
        <v>6</v>
      </c>
      <c r="Y29" s="141">
        <v>6</v>
      </c>
      <c r="Z29" s="141">
        <v>6</v>
      </c>
      <c r="AA29" s="141">
        <v>6</v>
      </c>
      <c r="AB29" s="141">
        <v>6</v>
      </c>
      <c r="AC29" s="141">
        <v>6</v>
      </c>
      <c r="AD29" s="141">
        <v>6</v>
      </c>
      <c r="AE29" s="141">
        <v>6</v>
      </c>
      <c r="AF29" s="141">
        <v>4</v>
      </c>
      <c r="AG29" s="141">
        <v>4</v>
      </c>
      <c r="AH29" s="141">
        <v>4</v>
      </c>
      <c r="AI29" s="141">
        <v>6</v>
      </c>
      <c r="AJ29" s="141">
        <v>4</v>
      </c>
      <c r="AK29" s="141">
        <v>4</v>
      </c>
      <c r="AL29" s="141">
        <v>4</v>
      </c>
      <c r="AM29" s="141">
        <v>6</v>
      </c>
      <c r="AN29" s="141">
        <v>6</v>
      </c>
      <c r="AO29" s="141">
        <v>6</v>
      </c>
      <c r="AP29" s="141"/>
      <c r="AQ29" s="141"/>
      <c r="AR29" s="141"/>
      <c r="AS29" s="134">
        <f>SUM(V29:AR29)</f>
        <v>108</v>
      </c>
      <c r="AT29" s="141">
        <f t="shared" si="2"/>
        <v>108</v>
      </c>
    </row>
    <row r="30" spans="1:46" ht="24" customHeight="1" thickBot="1">
      <c r="A30" s="170" t="s">
        <v>240</v>
      </c>
      <c r="B30" s="170"/>
      <c r="C30" s="141">
        <f>SUM(C9:C29)</f>
        <v>36</v>
      </c>
      <c r="D30" s="141">
        <f aca="true" t="shared" si="3" ref="D30:S30">SUM(D9:D29)</f>
        <v>36</v>
      </c>
      <c r="E30" s="141">
        <f t="shared" si="3"/>
        <v>36</v>
      </c>
      <c r="F30" s="141">
        <f t="shared" si="3"/>
        <v>36</v>
      </c>
      <c r="G30" s="141">
        <f t="shared" si="3"/>
        <v>36</v>
      </c>
      <c r="H30" s="141">
        <f t="shared" si="3"/>
        <v>36</v>
      </c>
      <c r="I30" s="141">
        <f t="shared" si="3"/>
        <v>36</v>
      </c>
      <c r="J30" s="141">
        <f t="shared" si="3"/>
        <v>36</v>
      </c>
      <c r="K30" s="141">
        <f t="shared" si="3"/>
        <v>36</v>
      </c>
      <c r="L30" s="141">
        <f t="shared" si="3"/>
        <v>36</v>
      </c>
      <c r="M30" s="141">
        <f t="shared" si="3"/>
        <v>36</v>
      </c>
      <c r="N30" s="141">
        <f t="shared" si="3"/>
        <v>36</v>
      </c>
      <c r="O30" s="141">
        <f t="shared" si="3"/>
        <v>36</v>
      </c>
      <c r="P30" s="141">
        <f t="shared" si="3"/>
        <v>36</v>
      </c>
      <c r="Q30" s="141">
        <f t="shared" si="3"/>
        <v>36</v>
      </c>
      <c r="R30" s="141">
        <f t="shared" si="3"/>
        <v>36</v>
      </c>
      <c r="S30" s="141">
        <f t="shared" si="3"/>
        <v>36</v>
      </c>
      <c r="T30" s="138">
        <f t="shared" si="1"/>
        <v>612</v>
      </c>
      <c r="U30" s="140">
        <f>SUM(U9:U26)</f>
        <v>0</v>
      </c>
      <c r="V30" s="141">
        <f>SUM(V8:V29)</f>
        <v>36</v>
      </c>
      <c r="W30" s="141">
        <f aca="true" t="shared" si="4" ref="W30:AR30">SUM(W8:W29)</f>
        <v>36</v>
      </c>
      <c r="X30" s="141">
        <f t="shared" si="4"/>
        <v>36</v>
      </c>
      <c r="Y30" s="141">
        <f t="shared" si="4"/>
        <v>36</v>
      </c>
      <c r="Z30" s="141">
        <f t="shared" si="4"/>
        <v>36</v>
      </c>
      <c r="AA30" s="141">
        <f t="shared" si="4"/>
        <v>36</v>
      </c>
      <c r="AB30" s="141">
        <f t="shared" si="4"/>
        <v>36</v>
      </c>
      <c r="AC30" s="141">
        <f t="shared" si="4"/>
        <v>36</v>
      </c>
      <c r="AD30" s="141">
        <f t="shared" si="4"/>
        <v>36</v>
      </c>
      <c r="AE30" s="141">
        <f t="shared" si="4"/>
        <v>36</v>
      </c>
      <c r="AF30" s="141">
        <f t="shared" si="4"/>
        <v>36</v>
      </c>
      <c r="AG30" s="141">
        <f t="shared" si="4"/>
        <v>36</v>
      </c>
      <c r="AH30" s="141">
        <f t="shared" si="4"/>
        <v>36</v>
      </c>
      <c r="AI30" s="141">
        <f t="shared" si="4"/>
        <v>36</v>
      </c>
      <c r="AJ30" s="141">
        <f t="shared" si="4"/>
        <v>36</v>
      </c>
      <c r="AK30" s="141">
        <f t="shared" si="4"/>
        <v>36</v>
      </c>
      <c r="AL30" s="141">
        <f t="shared" si="4"/>
        <v>36</v>
      </c>
      <c r="AM30" s="141">
        <f t="shared" si="4"/>
        <v>36</v>
      </c>
      <c r="AN30" s="141">
        <f t="shared" si="4"/>
        <v>36</v>
      </c>
      <c r="AO30" s="141">
        <f t="shared" si="4"/>
        <v>36</v>
      </c>
      <c r="AP30" s="141">
        <f t="shared" si="4"/>
        <v>36</v>
      </c>
      <c r="AQ30" s="141">
        <f t="shared" si="4"/>
        <v>36</v>
      </c>
      <c r="AR30" s="141">
        <f t="shared" si="4"/>
        <v>36</v>
      </c>
      <c r="AS30" s="146">
        <f>SUM(AS9:AS29)</f>
        <v>828</v>
      </c>
      <c r="AT30" s="141">
        <f>SUM(T30,AS30)</f>
        <v>1440</v>
      </c>
    </row>
    <row r="31" spans="1:46" ht="18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</row>
    <row r="32" spans="1:46" ht="18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</row>
    <row r="33" spans="1:46" ht="18.7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47" t="s">
        <v>216</v>
      </c>
      <c r="M33" s="147"/>
      <c r="N33" s="147"/>
      <c r="O33" s="148" t="s">
        <v>252</v>
      </c>
      <c r="P33" s="147" t="s">
        <v>241</v>
      </c>
      <c r="Q33" s="147"/>
      <c r="R33" s="147"/>
      <c r="S33" s="147"/>
      <c r="T33" s="149"/>
      <c r="U33" s="147"/>
      <c r="V33" s="147"/>
      <c r="W33" s="150"/>
      <c r="X33" s="147"/>
      <c r="Y33" s="147"/>
      <c r="Z33" s="149"/>
      <c r="AA33" s="147"/>
      <c r="AB33" s="147"/>
      <c r="AC33" s="147"/>
      <c r="AD33" s="147"/>
      <c r="AE33" s="147"/>
      <c r="AF33" s="147"/>
      <c r="AG33" s="147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</row>
  </sheetData>
  <sheetProtection/>
  <mergeCells count="13">
    <mergeCell ref="A5:B7"/>
    <mergeCell ref="C5:G5"/>
    <mergeCell ref="H5:K5"/>
    <mergeCell ref="L5:O5"/>
    <mergeCell ref="AF5:AI5"/>
    <mergeCell ref="AJ5:AN5"/>
    <mergeCell ref="AO5:AS5"/>
    <mergeCell ref="AT5:AT7"/>
    <mergeCell ref="C6:AS6"/>
    <mergeCell ref="P5:R5"/>
    <mergeCell ref="S5:V5"/>
    <mergeCell ref="W5:Z5"/>
    <mergeCell ref="AA5:AE5"/>
  </mergeCells>
  <hyperlinks>
    <hyperlink ref="AT5" r:id="rId1" display="_ftn1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6"/>
  <sheetViews>
    <sheetView zoomScale="70" zoomScaleNormal="70" zoomScalePageLayoutView="0" workbookViewId="0" topLeftCell="A16">
      <selection activeCell="C33" sqref="C33"/>
    </sheetView>
  </sheetViews>
  <sheetFormatPr defaultColWidth="9.140625" defaultRowHeight="15"/>
  <cols>
    <col min="2" max="2" width="16.00390625" style="0" customWidth="1"/>
    <col min="3" max="3" width="56.00390625" style="0" customWidth="1"/>
    <col min="4" max="19" width="3.8515625" style="0" customWidth="1"/>
    <col min="20" max="20" width="4.00390625" style="0" customWidth="1"/>
    <col min="21" max="21" width="5.57421875" style="0" customWidth="1"/>
    <col min="22" max="22" width="4.140625" style="0" customWidth="1"/>
    <col min="23" max="47" width="3.8515625" style="0" customWidth="1"/>
    <col min="48" max="48" width="5.57421875" style="0" customWidth="1"/>
    <col min="49" max="49" width="8.7109375" style="0" customWidth="1"/>
  </cols>
  <sheetData>
    <row r="1" spans="1:49" ht="18">
      <c r="A1" s="128"/>
      <c r="B1" s="151"/>
      <c r="C1" s="128"/>
      <c r="D1" s="128"/>
      <c r="E1" s="128"/>
      <c r="F1" s="128" t="s">
        <v>253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</row>
    <row r="2" spans="1:49" ht="18.75" thickBot="1">
      <c r="A2" s="128"/>
      <c r="B2" s="152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</row>
    <row r="3" spans="1:49" ht="19.5" thickBot="1">
      <c r="A3" s="334" t="s">
        <v>220</v>
      </c>
      <c r="B3" s="334" t="s">
        <v>221</v>
      </c>
      <c r="C3" s="334"/>
      <c r="D3" s="331" t="s">
        <v>222</v>
      </c>
      <c r="E3" s="331"/>
      <c r="F3" s="331"/>
      <c r="G3" s="331"/>
      <c r="H3" s="331"/>
      <c r="I3" s="331" t="s">
        <v>223</v>
      </c>
      <c r="J3" s="331"/>
      <c r="K3" s="331"/>
      <c r="L3" s="331"/>
      <c r="M3" s="331" t="s">
        <v>224</v>
      </c>
      <c r="N3" s="331"/>
      <c r="O3" s="331"/>
      <c r="P3" s="331"/>
      <c r="Q3" s="331" t="s">
        <v>225</v>
      </c>
      <c r="R3" s="331"/>
      <c r="S3" s="331"/>
      <c r="T3" s="331"/>
      <c r="U3" s="331" t="s">
        <v>226</v>
      </c>
      <c r="V3" s="331"/>
      <c r="W3" s="331"/>
      <c r="X3" s="331"/>
      <c r="Y3" s="331" t="s">
        <v>227</v>
      </c>
      <c r="Z3" s="331"/>
      <c r="AA3" s="331"/>
      <c r="AB3" s="331"/>
      <c r="AC3" s="331" t="s">
        <v>228</v>
      </c>
      <c r="AD3" s="331"/>
      <c r="AE3" s="331"/>
      <c r="AF3" s="331"/>
      <c r="AG3" s="331"/>
      <c r="AH3" s="331" t="s">
        <v>229</v>
      </c>
      <c r="AI3" s="331"/>
      <c r="AJ3" s="331"/>
      <c r="AK3" s="331"/>
      <c r="AL3" s="331" t="s">
        <v>230</v>
      </c>
      <c r="AM3" s="331"/>
      <c r="AN3" s="331"/>
      <c r="AO3" s="331"/>
      <c r="AP3" s="331"/>
      <c r="AQ3" s="331" t="s">
        <v>231</v>
      </c>
      <c r="AR3" s="331"/>
      <c r="AS3" s="331"/>
      <c r="AT3" s="331"/>
      <c r="AU3" s="331"/>
      <c r="AV3" s="331"/>
      <c r="AW3" s="332" t="s">
        <v>243</v>
      </c>
    </row>
    <row r="4" spans="1:49" ht="19.5" thickBot="1">
      <c r="A4" s="334"/>
      <c r="B4" s="334"/>
      <c r="C4" s="334"/>
      <c r="D4" s="333" t="s">
        <v>244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2"/>
    </row>
    <row r="5" spans="1:49" ht="19.5" thickBot="1">
      <c r="A5" s="334"/>
      <c r="B5" s="334"/>
      <c r="C5" s="334"/>
      <c r="D5" s="130">
        <v>1</v>
      </c>
      <c r="E5" s="130">
        <v>2</v>
      </c>
      <c r="F5" s="130">
        <v>3</v>
      </c>
      <c r="G5" s="130">
        <v>4</v>
      </c>
      <c r="H5" s="130">
        <v>5</v>
      </c>
      <c r="I5" s="130">
        <v>6</v>
      </c>
      <c r="J5" s="130">
        <v>7</v>
      </c>
      <c r="K5" s="130">
        <v>8</v>
      </c>
      <c r="L5" s="130">
        <v>9</v>
      </c>
      <c r="M5" s="130">
        <v>10</v>
      </c>
      <c r="N5" s="130">
        <v>11</v>
      </c>
      <c r="O5" s="130">
        <v>12</v>
      </c>
      <c r="P5" s="130">
        <v>13</v>
      </c>
      <c r="Q5" s="130">
        <v>14</v>
      </c>
      <c r="R5" s="130">
        <v>15</v>
      </c>
      <c r="S5" s="130">
        <v>16</v>
      </c>
      <c r="T5" s="134">
        <v>17</v>
      </c>
      <c r="U5" s="132">
        <v>18</v>
      </c>
      <c r="V5" s="132">
        <v>19</v>
      </c>
      <c r="W5" s="130">
        <v>20</v>
      </c>
      <c r="X5" s="130">
        <v>21</v>
      </c>
      <c r="Y5" s="130">
        <v>22</v>
      </c>
      <c r="Z5" s="130">
        <v>23</v>
      </c>
      <c r="AA5" s="130">
        <v>24</v>
      </c>
      <c r="AB5" s="130">
        <v>25</v>
      </c>
      <c r="AC5" s="130">
        <v>26</v>
      </c>
      <c r="AD5" s="130">
        <v>27</v>
      </c>
      <c r="AE5" s="130">
        <v>28</v>
      </c>
      <c r="AF5" s="130">
        <v>29</v>
      </c>
      <c r="AG5" s="130">
        <v>30</v>
      </c>
      <c r="AH5" s="130">
        <v>31</v>
      </c>
      <c r="AI5" s="130">
        <v>32</v>
      </c>
      <c r="AJ5" s="130">
        <v>33</v>
      </c>
      <c r="AK5" s="130">
        <v>34</v>
      </c>
      <c r="AL5" s="130">
        <v>35</v>
      </c>
      <c r="AM5" s="131">
        <v>36</v>
      </c>
      <c r="AN5" s="130">
        <v>37</v>
      </c>
      <c r="AO5" s="131">
        <v>38</v>
      </c>
      <c r="AP5" s="130">
        <v>39</v>
      </c>
      <c r="AQ5" s="130">
        <v>40</v>
      </c>
      <c r="AR5" s="130">
        <v>41</v>
      </c>
      <c r="AS5" s="130">
        <v>42</v>
      </c>
      <c r="AT5" s="130">
        <v>43</v>
      </c>
      <c r="AU5" s="153">
        <v>44</v>
      </c>
      <c r="AV5" s="130"/>
      <c r="AW5" s="336"/>
    </row>
    <row r="6" spans="1:49" ht="38.25" customHeight="1" thickBot="1">
      <c r="A6" s="335" t="s">
        <v>294</v>
      </c>
      <c r="B6" s="169" t="s">
        <v>4</v>
      </c>
      <c r="C6" s="135" t="s">
        <v>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6"/>
      <c r="T6" s="134"/>
      <c r="U6" s="138"/>
      <c r="V6" s="138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54"/>
      <c r="AL6" s="130"/>
      <c r="AM6" s="131"/>
      <c r="AN6" s="130"/>
      <c r="AO6" s="131"/>
      <c r="AP6" s="130"/>
      <c r="AQ6" s="130"/>
      <c r="AR6" s="130"/>
      <c r="AS6" s="130"/>
      <c r="AT6" s="130"/>
      <c r="AU6" s="153"/>
      <c r="AV6" s="155"/>
      <c r="AW6" s="156"/>
    </row>
    <row r="7" spans="1:49" ht="23.25" customHeight="1" thickBot="1">
      <c r="A7" s="335"/>
      <c r="B7" s="170" t="s">
        <v>246</v>
      </c>
      <c r="C7" s="145" t="s">
        <v>11</v>
      </c>
      <c r="D7" s="129">
        <v>2</v>
      </c>
      <c r="E7" s="129">
        <v>2</v>
      </c>
      <c r="F7" s="129">
        <v>2</v>
      </c>
      <c r="G7" s="129">
        <v>2</v>
      </c>
      <c r="H7" s="129">
        <v>2</v>
      </c>
      <c r="I7" s="129">
        <v>2</v>
      </c>
      <c r="J7" s="129">
        <v>2</v>
      </c>
      <c r="K7" s="129">
        <v>2</v>
      </c>
      <c r="L7" s="129">
        <v>2</v>
      </c>
      <c r="M7" s="129">
        <v>2</v>
      </c>
      <c r="N7" s="129">
        <v>2</v>
      </c>
      <c r="O7" s="129">
        <v>2</v>
      </c>
      <c r="P7" s="129">
        <v>2</v>
      </c>
      <c r="Q7" s="129">
        <v>2</v>
      </c>
      <c r="R7" s="129">
        <v>2</v>
      </c>
      <c r="S7" s="129">
        <v>2</v>
      </c>
      <c r="T7" s="157"/>
      <c r="U7" s="138">
        <f aca="true" t="shared" si="0" ref="U7:U33">SUM(D7:T7)</f>
        <v>32</v>
      </c>
      <c r="V7" s="138" t="s">
        <v>236</v>
      </c>
      <c r="W7" s="141">
        <v>2</v>
      </c>
      <c r="X7" s="141">
        <v>2</v>
      </c>
      <c r="Y7" s="141">
        <v>4</v>
      </c>
      <c r="Z7" s="141">
        <v>2</v>
      </c>
      <c r="AA7" s="141">
        <v>2</v>
      </c>
      <c r="AB7" s="141">
        <v>4</v>
      </c>
      <c r="AC7" s="141">
        <v>2</v>
      </c>
      <c r="AD7" s="141">
        <v>2</v>
      </c>
      <c r="AE7" s="141">
        <v>4</v>
      </c>
      <c r="AF7" s="141">
        <v>2</v>
      </c>
      <c r="AG7" s="141">
        <v>2</v>
      </c>
      <c r="AH7" s="141">
        <v>4</v>
      </c>
      <c r="AI7" s="141">
        <v>2</v>
      </c>
      <c r="AJ7" s="141">
        <v>2</v>
      </c>
      <c r="AK7" s="141">
        <v>4</v>
      </c>
      <c r="AL7" s="141">
        <v>2</v>
      </c>
      <c r="AM7" s="141">
        <v>2</v>
      </c>
      <c r="AN7" s="141"/>
      <c r="AO7" s="141"/>
      <c r="AP7" s="141"/>
      <c r="AQ7" s="141"/>
      <c r="AR7" s="141"/>
      <c r="AS7" s="141"/>
      <c r="AT7" s="141"/>
      <c r="AU7" s="158"/>
      <c r="AV7" s="155">
        <f>SUM(W7:AU7)</f>
        <v>44</v>
      </c>
      <c r="AW7" s="156">
        <f aca="true" t="shared" si="1" ref="AW7:AW33">U7+AV7</f>
        <v>76</v>
      </c>
    </row>
    <row r="8" spans="1:49" ht="24.75" customHeight="1" thickBot="1">
      <c r="A8" s="335"/>
      <c r="B8" s="170" t="s">
        <v>247</v>
      </c>
      <c r="C8" s="145" t="s">
        <v>13</v>
      </c>
      <c r="D8" s="129">
        <v>2</v>
      </c>
      <c r="E8" s="129">
        <v>2</v>
      </c>
      <c r="F8" s="129">
        <v>2</v>
      </c>
      <c r="G8" s="129"/>
      <c r="H8" s="129">
        <v>2</v>
      </c>
      <c r="I8" s="129">
        <v>2</v>
      </c>
      <c r="J8" s="129">
        <v>2</v>
      </c>
      <c r="K8" s="129">
        <v>2</v>
      </c>
      <c r="L8" s="129">
        <v>2</v>
      </c>
      <c r="M8" s="129">
        <v>2</v>
      </c>
      <c r="N8" s="129"/>
      <c r="O8" s="129">
        <v>2</v>
      </c>
      <c r="P8" s="129">
        <v>2</v>
      </c>
      <c r="Q8" s="129"/>
      <c r="R8" s="129">
        <v>2</v>
      </c>
      <c r="S8" s="129">
        <v>2</v>
      </c>
      <c r="T8" s="146"/>
      <c r="U8" s="138">
        <f t="shared" si="0"/>
        <v>26</v>
      </c>
      <c r="V8" s="138" t="s">
        <v>236</v>
      </c>
      <c r="W8" s="141">
        <v>2</v>
      </c>
      <c r="X8" s="141">
        <v>2</v>
      </c>
      <c r="Y8" s="141">
        <v>2</v>
      </c>
      <c r="Z8" s="141">
        <v>2</v>
      </c>
      <c r="AA8" s="141">
        <v>2</v>
      </c>
      <c r="AB8" s="141">
        <v>2</v>
      </c>
      <c r="AC8" s="141">
        <v>2</v>
      </c>
      <c r="AD8" s="141">
        <v>2</v>
      </c>
      <c r="AE8" s="141">
        <v>2</v>
      </c>
      <c r="AF8" s="141">
        <v>2</v>
      </c>
      <c r="AG8" s="141">
        <v>4</v>
      </c>
      <c r="AH8" s="141">
        <v>2</v>
      </c>
      <c r="AI8" s="141">
        <v>4</v>
      </c>
      <c r="AJ8" s="141">
        <v>4</v>
      </c>
      <c r="AK8" s="141">
        <v>2</v>
      </c>
      <c r="AL8" s="141">
        <v>2</v>
      </c>
      <c r="AM8" s="141"/>
      <c r="AN8" s="141"/>
      <c r="AO8" s="141"/>
      <c r="AP8" s="141"/>
      <c r="AQ8" s="141"/>
      <c r="AR8" s="141"/>
      <c r="AS8" s="141"/>
      <c r="AT8" s="141"/>
      <c r="AU8" s="158"/>
      <c r="AV8" s="155">
        <f>SUM(W8:AU8)</f>
        <v>38</v>
      </c>
      <c r="AW8" s="156">
        <f t="shared" si="1"/>
        <v>64</v>
      </c>
    </row>
    <row r="9" spans="1:49" ht="41.25" customHeight="1" thickBot="1">
      <c r="A9" s="335"/>
      <c r="B9" s="169" t="s">
        <v>14</v>
      </c>
      <c r="C9" s="135" t="s">
        <v>15</v>
      </c>
      <c r="D9" s="129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6"/>
      <c r="U9" s="138"/>
      <c r="V9" s="138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58"/>
      <c r="AV9" s="155"/>
      <c r="AW9" s="156">
        <f t="shared" si="1"/>
        <v>0</v>
      </c>
    </row>
    <row r="10" spans="1:49" ht="39" customHeight="1" thickBot="1">
      <c r="A10" s="335"/>
      <c r="B10" s="170" t="s">
        <v>20</v>
      </c>
      <c r="C10" s="145" t="s">
        <v>21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46"/>
      <c r="U10" s="138">
        <f>SUM(D10:T10)</f>
        <v>0</v>
      </c>
      <c r="V10" s="138"/>
      <c r="W10" s="141">
        <v>4</v>
      </c>
      <c r="X10" s="141">
        <v>4</v>
      </c>
      <c r="Y10" s="141">
        <v>4</v>
      </c>
      <c r="Z10" s="141">
        <v>6</v>
      </c>
      <c r="AA10" s="141">
        <v>6</v>
      </c>
      <c r="AB10" s="141">
        <v>4</v>
      </c>
      <c r="AC10" s="141">
        <v>6</v>
      </c>
      <c r="AD10" s="141">
        <v>6</v>
      </c>
      <c r="AE10" s="141">
        <v>4</v>
      </c>
      <c r="AF10" s="141">
        <v>6</v>
      </c>
      <c r="AG10" s="141">
        <v>4</v>
      </c>
      <c r="AH10" s="141">
        <v>4</v>
      </c>
      <c r="AI10" s="141">
        <v>4</v>
      </c>
      <c r="AJ10" s="141">
        <v>4</v>
      </c>
      <c r="AK10" s="141">
        <v>4</v>
      </c>
      <c r="AL10" s="141">
        <v>2</v>
      </c>
      <c r="AM10" s="141"/>
      <c r="AN10" s="141"/>
      <c r="AO10" s="141"/>
      <c r="AP10" s="141"/>
      <c r="AQ10" s="141"/>
      <c r="AR10" s="141"/>
      <c r="AS10" s="141"/>
      <c r="AT10" s="141"/>
      <c r="AU10" s="158"/>
      <c r="AV10" s="155">
        <f>SUM(W10:AU10)</f>
        <v>72</v>
      </c>
      <c r="AW10" s="156">
        <f t="shared" si="1"/>
        <v>72</v>
      </c>
    </row>
    <row r="11" spans="1:49" ht="21" customHeight="1" thickBot="1">
      <c r="A11" s="335"/>
      <c r="B11" s="169" t="s">
        <v>248</v>
      </c>
      <c r="C11" s="135" t="s">
        <v>249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46"/>
      <c r="U11" s="138">
        <f t="shared" si="0"/>
        <v>0</v>
      </c>
      <c r="V11" s="138" t="s">
        <v>236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39"/>
      <c r="AM11" s="144"/>
      <c r="AN11" s="141"/>
      <c r="AO11" s="144"/>
      <c r="AP11" s="141"/>
      <c r="AQ11" s="141"/>
      <c r="AR11" s="141"/>
      <c r="AS11" s="141"/>
      <c r="AT11" s="141"/>
      <c r="AU11" s="158"/>
      <c r="AV11" s="155">
        <f aca="true" t="shared" si="2" ref="AV11:AV16">SUM(W11:AU11)</f>
        <v>0</v>
      </c>
      <c r="AW11" s="156">
        <f t="shared" si="1"/>
        <v>0</v>
      </c>
    </row>
    <row r="12" spans="1:49" ht="22.5" customHeight="1" thickBot="1">
      <c r="A12" s="335"/>
      <c r="B12" s="169" t="s">
        <v>250</v>
      </c>
      <c r="C12" s="135" t="s">
        <v>25</v>
      </c>
      <c r="D12" s="141"/>
      <c r="E12" s="141"/>
      <c r="F12" s="141"/>
      <c r="G12" s="141"/>
      <c r="H12" s="141"/>
      <c r="I12" s="141"/>
      <c r="J12" s="139"/>
      <c r="K12" s="141"/>
      <c r="L12" s="141"/>
      <c r="M12" s="141"/>
      <c r="N12" s="141"/>
      <c r="O12" s="141"/>
      <c r="P12" s="141"/>
      <c r="Q12" s="141"/>
      <c r="R12" s="141"/>
      <c r="S12" s="139"/>
      <c r="T12" s="146"/>
      <c r="U12" s="138">
        <f t="shared" si="0"/>
        <v>0</v>
      </c>
      <c r="V12" s="138" t="s">
        <v>236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39"/>
      <c r="AM12" s="144"/>
      <c r="AN12" s="141"/>
      <c r="AO12" s="144"/>
      <c r="AP12" s="141"/>
      <c r="AQ12" s="141"/>
      <c r="AR12" s="141"/>
      <c r="AS12" s="141"/>
      <c r="AT12" s="141"/>
      <c r="AU12" s="158"/>
      <c r="AV12" s="155">
        <f t="shared" si="2"/>
        <v>0</v>
      </c>
      <c r="AW12" s="156">
        <f t="shared" si="1"/>
        <v>0</v>
      </c>
    </row>
    <row r="13" spans="1:49" ht="22.5" customHeight="1" thickBot="1">
      <c r="A13" s="335"/>
      <c r="B13" s="145" t="s">
        <v>29</v>
      </c>
      <c r="C13" s="170" t="s">
        <v>30</v>
      </c>
      <c r="D13" s="141">
        <v>6</v>
      </c>
      <c r="E13" s="141">
        <v>6</v>
      </c>
      <c r="F13" s="141">
        <v>6</v>
      </c>
      <c r="G13" s="141">
        <v>6</v>
      </c>
      <c r="H13" s="141">
        <v>4</v>
      </c>
      <c r="I13" s="141">
        <v>4</v>
      </c>
      <c r="J13" s="141">
        <v>4</v>
      </c>
      <c r="K13" s="141">
        <v>4</v>
      </c>
      <c r="L13" s="141">
        <v>4</v>
      </c>
      <c r="M13" s="141">
        <v>4</v>
      </c>
      <c r="N13" s="141">
        <v>4</v>
      </c>
      <c r="O13" s="141">
        <v>4</v>
      </c>
      <c r="P13" s="141">
        <v>4</v>
      </c>
      <c r="Q13" s="141">
        <v>4</v>
      </c>
      <c r="R13" s="141">
        <v>4</v>
      </c>
      <c r="S13" s="141">
        <v>4</v>
      </c>
      <c r="T13" s="146"/>
      <c r="U13" s="138">
        <f>SUM(D13:T13)</f>
        <v>72</v>
      </c>
      <c r="V13" s="138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4"/>
      <c r="AN13" s="141"/>
      <c r="AO13" s="144"/>
      <c r="AP13" s="141"/>
      <c r="AQ13" s="141"/>
      <c r="AR13" s="141"/>
      <c r="AS13" s="141"/>
      <c r="AT13" s="141"/>
      <c r="AU13" s="158"/>
      <c r="AV13" s="155">
        <f t="shared" si="2"/>
        <v>0</v>
      </c>
      <c r="AW13" s="156">
        <f t="shared" si="1"/>
        <v>72</v>
      </c>
    </row>
    <row r="14" spans="1:49" ht="42" customHeight="1" thickBot="1">
      <c r="A14" s="335"/>
      <c r="B14" s="145" t="s">
        <v>31</v>
      </c>
      <c r="C14" s="172" t="s">
        <v>282</v>
      </c>
      <c r="D14" s="141"/>
      <c r="E14" s="141"/>
      <c r="F14" s="141"/>
      <c r="G14" s="141"/>
      <c r="H14" s="141"/>
      <c r="I14" s="141">
        <v>4</v>
      </c>
      <c r="J14" s="141">
        <v>4</v>
      </c>
      <c r="K14" s="141">
        <v>4</v>
      </c>
      <c r="L14" s="141">
        <v>4</v>
      </c>
      <c r="M14" s="141">
        <v>4</v>
      </c>
      <c r="N14" s="141">
        <v>4</v>
      </c>
      <c r="O14" s="141">
        <v>6</v>
      </c>
      <c r="P14" s="141">
        <v>6</v>
      </c>
      <c r="Q14" s="141">
        <v>6</v>
      </c>
      <c r="R14" s="141">
        <v>6</v>
      </c>
      <c r="S14" s="141">
        <v>6</v>
      </c>
      <c r="T14" s="146"/>
      <c r="U14" s="138">
        <f t="shared" si="0"/>
        <v>54</v>
      </c>
      <c r="V14" s="138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58"/>
      <c r="AV14" s="155">
        <f t="shared" si="2"/>
        <v>0</v>
      </c>
      <c r="AW14" s="156">
        <f t="shared" si="1"/>
        <v>54</v>
      </c>
    </row>
    <row r="15" spans="1:49" ht="39.75" customHeight="1" thickBot="1">
      <c r="A15" s="335"/>
      <c r="B15" s="145" t="s">
        <v>33</v>
      </c>
      <c r="C15" s="172" t="s">
        <v>127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6"/>
      <c r="U15" s="138">
        <f t="shared" si="0"/>
        <v>0</v>
      </c>
      <c r="V15" s="138"/>
      <c r="W15" s="141">
        <v>6</v>
      </c>
      <c r="X15" s="141">
        <v>6</v>
      </c>
      <c r="Y15" s="141">
        <v>6</v>
      </c>
      <c r="Z15" s="141">
        <v>6</v>
      </c>
      <c r="AA15" s="141">
        <v>6</v>
      </c>
      <c r="AB15" s="141">
        <v>6</v>
      </c>
      <c r="AC15" s="141">
        <v>6</v>
      </c>
      <c r="AD15" s="141">
        <v>6</v>
      </c>
      <c r="AE15" s="141">
        <v>6</v>
      </c>
      <c r="AF15" s="141">
        <v>6</v>
      </c>
      <c r="AG15" s="141">
        <v>6</v>
      </c>
      <c r="AH15" s="141">
        <v>6</v>
      </c>
      <c r="AI15" s="141"/>
      <c r="AJ15" s="141"/>
      <c r="AK15" s="141"/>
      <c r="AL15" s="141"/>
      <c r="AM15" s="144"/>
      <c r="AN15" s="141"/>
      <c r="AO15" s="144"/>
      <c r="AP15" s="141"/>
      <c r="AQ15" s="141"/>
      <c r="AR15" s="141"/>
      <c r="AS15" s="141"/>
      <c r="AT15" s="141"/>
      <c r="AU15" s="158"/>
      <c r="AV15" s="155">
        <f t="shared" si="2"/>
        <v>72</v>
      </c>
      <c r="AW15" s="156">
        <f t="shared" si="1"/>
        <v>72</v>
      </c>
    </row>
    <row r="16" spans="1:49" ht="22.5" customHeight="1" thickBot="1">
      <c r="A16" s="335"/>
      <c r="B16" s="145" t="s">
        <v>36</v>
      </c>
      <c r="C16" s="172" t="s">
        <v>128</v>
      </c>
      <c r="D16" s="141">
        <v>6</v>
      </c>
      <c r="E16" s="141">
        <v>6</v>
      </c>
      <c r="F16" s="141">
        <v>6</v>
      </c>
      <c r="G16" s="141">
        <v>8</v>
      </c>
      <c r="H16" s="141">
        <v>6</v>
      </c>
      <c r="I16" s="141">
        <v>4</v>
      </c>
      <c r="J16" s="141">
        <v>6</v>
      </c>
      <c r="K16" s="141">
        <v>4</v>
      </c>
      <c r="L16" s="141">
        <v>4</v>
      </c>
      <c r="M16" s="141">
        <v>4</v>
      </c>
      <c r="N16" s="141">
        <v>8</v>
      </c>
      <c r="O16" s="141">
        <v>6</v>
      </c>
      <c r="P16" s="141">
        <v>6</v>
      </c>
      <c r="Q16" s="141">
        <v>10</v>
      </c>
      <c r="R16" s="141">
        <v>6</v>
      </c>
      <c r="S16" s="141">
        <v>4</v>
      </c>
      <c r="T16" s="146"/>
      <c r="U16" s="138">
        <f t="shared" si="0"/>
        <v>94</v>
      </c>
      <c r="V16" s="138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58"/>
      <c r="AV16" s="155">
        <f t="shared" si="2"/>
        <v>0</v>
      </c>
      <c r="AW16" s="156">
        <f t="shared" si="1"/>
        <v>94</v>
      </c>
    </row>
    <row r="17" spans="1:49" ht="21" customHeight="1" thickBot="1">
      <c r="A17" s="335"/>
      <c r="B17" s="145" t="s">
        <v>37</v>
      </c>
      <c r="C17" s="172" t="s">
        <v>283</v>
      </c>
      <c r="D17" s="141">
        <v>6</v>
      </c>
      <c r="E17" s="141">
        <v>8</v>
      </c>
      <c r="F17" s="141">
        <v>4</v>
      </c>
      <c r="G17" s="141">
        <v>4</v>
      </c>
      <c r="H17" s="141">
        <v>6</v>
      </c>
      <c r="I17" s="141">
        <v>4</v>
      </c>
      <c r="J17" s="141">
        <v>4</v>
      </c>
      <c r="K17" s="141">
        <v>4</v>
      </c>
      <c r="L17" s="141">
        <v>2</v>
      </c>
      <c r="M17" s="141">
        <v>4</v>
      </c>
      <c r="N17" s="141">
        <v>4</v>
      </c>
      <c r="O17" s="141"/>
      <c r="P17" s="141"/>
      <c r="Q17" s="141"/>
      <c r="R17" s="141"/>
      <c r="S17" s="141"/>
      <c r="T17" s="146"/>
      <c r="U17" s="138">
        <f>SUM(D17:T17)</f>
        <v>50</v>
      </c>
      <c r="V17" s="138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58"/>
      <c r="AV17" s="155"/>
      <c r="AW17" s="156">
        <f t="shared" si="1"/>
        <v>50</v>
      </c>
    </row>
    <row r="18" spans="1:49" ht="21" customHeight="1" thickBot="1">
      <c r="A18" s="335"/>
      <c r="B18" s="145" t="s">
        <v>74</v>
      </c>
      <c r="C18" s="172" t="s">
        <v>40</v>
      </c>
      <c r="D18" s="141">
        <v>6</v>
      </c>
      <c r="E18" s="141">
        <v>6</v>
      </c>
      <c r="F18" s="141">
        <v>4</v>
      </c>
      <c r="G18" s="141">
        <v>4</v>
      </c>
      <c r="H18" s="141">
        <v>4</v>
      </c>
      <c r="I18" s="141">
        <v>4</v>
      </c>
      <c r="J18" s="141">
        <v>4</v>
      </c>
      <c r="K18" s="141">
        <v>4</v>
      </c>
      <c r="L18" s="141">
        <v>4</v>
      </c>
      <c r="M18" s="141">
        <v>4</v>
      </c>
      <c r="N18" s="141">
        <v>4</v>
      </c>
      <c r="O18" s="141">
        <v>4</v>
      </c>
      <c r="P18" s="141">
        <v>4</v>
      </c>
      <c r="Q18" s="141">
        <v>4</v>
      </c>
      <c r="R18" s="141">
        <v>4</v>
      </c>
      <c r="S18" s="141">
        <v>4</v>
      </c>
      <c r="T18" s="146"/>
      <c r="U18" s="138">
        <f>SUM(D18:T18)</f>
        <v>68</v>
      </c>
      <c r="V18" s="138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58"/>
      <c r="AV18" s="155"/>
      <c r="AW18" s="156">
        <f t="shared" si="1"/>
        <v>68</v>
      </c>
    </row>
    <row r="19" spans="1:49" ht="22.5" customHeight="1" thickBot="1">
      <c r="A19" s="335"/>
      <c r="B19" s="169" t="s">
        <v>251</v>
      </c>
      <c r="C19" s="135" t="s">
        <v>42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6"/>
      <c r="U19" s="138">
        <f t="shared" si="0"/>
        <v>0</v>
      </c>
      <c r="V19" s="138" t="s">
        <v>236</v>
      </c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39"/>
      <c r="AM19" s="144"/>
      <c r="AN19" s="141"/>
      <c r="AO19" s="144"/>
      <c r="AP19" s="141"/>
      <c r="AQ19" s="141"/>
      <c r="AR19" s="141"/>
      <c r="AS19" s="141"/>
      <c r="AT19" s="141"/>
      <c r="AU19" s="158"/>
      <c r="AV19" s="155">
        <f>SUM(W19:AU19)</f>
        <v>0</v>
      </c>
      <c r="AW19" s="156">
        <f t="shared" si="1"/>
        <v>0</v>
      </c>
    </row>
    <row r="20" spans="1:49" ht="40.5" customHeight="1" thickBot="1">
      <c r="A20" s="335"/>
      <c r="B20" s="135" t="s">
        <v>76</v>
      </c>
      <c r="C20" s="171" t="s">
        <v>134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39"/>
      <c r="T20" s="146"/>
      <c r="U20" s="138">
        <f t="shared" si="0"/>
        <v>0</v>
      </c>
      <c r="V20" s="138" t="s">
        <v>236</v>
      </c>
      <c r="W20" s="175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39"/>
      <c r="AI20" s="141"/>
      <c r="AJ20" s="141"/>
      <c r="AK20" s="141"/>
      <c r="AL20" s="139"/>
      <c r="AM20" s="144"/>
      <c r="AN20" s="141"/>
      <c r="AO20" s="144"/>
      <c r="AP20" s="141"/>
      <c r="AQ20" s="141"/>
      <c r="AR20" s="141"/>
      <c r="AS20" s="141"/>
      <c r="AT20" s="141"/>
      <c r="AU20" s="158"/>
      <c r="AV20" s="155">
        <f>SUM(W20:AU20)</f>
        <v>0</v>
      </c>
      <c r="AW20" s="156">
        <f t="shared" si="1"/>
        <v>0</v>
      </c>
    </row>
    <row r="21" spans="1:49" ht="21" customHeight="1" thickBot="1">
      <c r="A21" s="335"/>
      <c r="B21" s="145" t="s">
        <v>119</v>
      </c>
      <c r="C21" s="172" t="s">
        <v>284</v>
      </c>
      <c r="D21" s="141"/>
      <c r="E21" s="141"/>
      <c r="F21" s="141"/>
      <c r="G21" s="141"/>
      <c r="H21" s="141">
        <v>6</v>
      </c>
      <c r="I21" s="141">
        <v>6</v>
      </c>
      <c r="J21" s="141">
        <v>6</v>
      </c>
      <c r="K21" s="141">
        <v>6</v>
      </c>
      <c r="L21" s="141">
        <v>6</v>
      </c>
      <c r="M21" s="141">
        <v>6</v>
      </c>
      <c r="N21" s="141">
        <v>6</v>
      </c>
      <c r="O21" s="141">
        <v>6</v>
      </c>
      <c r="P21" s="141">
        <v>6</v>
      </c>
      <c r="Q21" s="141">
        <v>6</v>
      </c>
      <c r="R21" s="141">
        <v>6</v>
      </c>
      <c r="S21" s="141">
        <v>6</v>
      </c>
      <c r="T21" s="146"/>
      <c r="U21" s="138">
        <f t="shared" si="0"/>
        <v>72</v>
      </c>
      <c r="V21" s="174"/>
      <c r="W21" s="141">
        <v>6</v>
      </c>
      <c r="X21" s="141">
        <v>6</v>
      </c>
      <c r="Y21" s="141">
        <v>6</v>
      </c>
      <c r="Z21" s="141">
        <v>6</v>
      </c>
      <c r="AA21" s="141">
        <v>6</v>
      </c>
      <c r="AB21" s="141">
        <v>6</v>
      </c>
      <c r="AC21" s="141">
        <v>6</v>
      </c>
      <c r="AD21" s="141">
        <v>6</v>
      </c>
      <c r="AE21" s="141">
        <v>6</v>
      </c>
      <c r="AF21" s="141">
        <v>6</v>
      </c>
      <c r="AG21" s="141">
        <v>6</v>
      </c>
      <c r="AH21" s="141">
        <v>6</v>
      </c>
      <c r="AI21" s="141">
        <v>6</v>
      </c>
      <c r="AJ21" s="141">
        <v>6</v>
      </c>
      <c r="AK21" s="141">
        <v>6</v>
      </c>
      <c r="AL21" s="141">
        <v>6</v>
      </c>
      <c r="AM21" s="141">
        <v>6</v>
      </c>
      <c r="AN21" s="141">
        <v>6</v>
      </c>
      <c r="AO21" s="141">
        <v>12</v>
      </c>
      <c r="AP21" s="141">
        <v>12</v>
      </c>
      <c r="AQ21" s="141">
        <v>12</v>
      </c>
      <c r="AR21" s="141"/>
      <c r="AS21" s="141"/>
      <c r="AT21" s="141"/>
      <c r="AU21" s="158"/>
      <c r="AV21" s="155">
        <f>SUM(W21:AU21)</f>
        <v>144</v>
      </c>
      <c r="AW21" s="156">
        <f t="shared" si="1"/>
        <v>216</v>
      </c>
    </row>
    <row r="22" spans="1:49" ht="22.5" customHeight="1" thickBot="1">
      <c r="A22" s="335"/>
      <c r="B22" s="145" t="s">
        <v>120</v>
      </c>
      <c r="C22" s="172" t="s">
        <v>284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6"/>
      <c r="U22" s="138">
        <f t="shared" si="0"/>
        <v>0</v>
      </c>
      <c r="V22" s="138"/>
      <c r="W22" s="176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4"/>
      <c r="AN22" s="141"/>
      <c r="AO22" s="144"/>
      <c r="AP22" s="141"/>
      <c r="AQ22" s="141"/>
      <c r="AR22" s="141">
        <v>36</v>
      </c>
      <c r="AS22" s="141">
        <v>36</v>
      </c>
      <c r="AT22" s="141">
        <v>36</v>
      </c>
      <c r="AU22" s="158"/>
      <c r="AV22" s="155">
        <f>SUM(AR22:AU22)</f>
        <v>108</v>
      </c>
      <c r="AW22" s="156">
        <f t="shared" si="1"/>
        <v>108</v>
      </c>
    </row>
    <row r="23" spans="1:49" ht="44.25" customHeight="1" thickBot="1">
      <c r="A23" s="335"/>
      <c r="B23" s="135" t="s">
        <v>43</v>
      </c>
      <c r="C23" s="171" t="s">
        <v>135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6"/>
      <c r="U23" s="138"/>
      <c r="V23" s="138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41"/>
      <c r="AK23" s="141"/>
      <c r="AL23" s="141"/>
      <c r="AM23" s="144"/>
      <c r="AN23" s="141"/>
      <c r="AO23" s="144"/>
      <c r="AP23" s="141"/>
      <c r="AQ23" s="141"/>
      <c r="AR23" s="141"/>
      <c r="AS23" s="141"/>
      <c r="AT23" s="141"/>
      <c r="AU23" s="158"/>
      <c r="AV23" s="155"/>
      <c r="AW23" s="156"/>
    </row>
    <row r="24" spans="1:49" ht="30" customHeight="1" thickBot="1">
      <c r="A24" s="335"/>
      <c r="B24" s="145" t="s">
        <v>254</v>
      </c>
      <c r="C24" s="172" t="s">
        <v>130</v>
      </c>
      <c r="D24" s="141">
        <v>8</v>
      </c>
      <c r="E24" s="141">
        <v>6</v>
      </c>
      <c r="F24" s="141">
        <v>12</v>
      </c>
      <c r="G24" s="141">
        <v>12</v>
      </c>
      <c r="H24" s="141">
        <v>6</v>
      </c>
      <c r="I24" s="141">
        <v>6</v>
      </c>
      <c r="J24" s="141">
        <v>4</v>
      </c>
      <c r="K24" s="141">
        <v>6</v>
      </c>
      <c r="L24" s="141">
        <v>8</v>
      </c>
      <c r="M24" s="141">
        <v>6</v>
      </c>
      <c r="N24" s="141">
        <v>4</v>
      </c>
      <c r="O24" s="141">
        <v>6</v>
      </c>
      <c r="P24" s="141">
        <v>6</v>
      </c>
      <c r="Q24" s="141">
        <v>4</v>
      </c>
      <c r="R24" s="141">
        <v>6</v>
      </c>
      <c r="S24" s="141">
        <v>8</v>
      </c>
      <c r="T24" s="146"/>
      <c r="U24" s="138">
        <f>SUM(D24:T24)</f>
        <v>108</v>
      </c>
      <c r="V24" s="138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58"/>
      <c r="AV24" s="155">
        <f>SUM(W24:AU24)</f>
        <v>0</v>
      </c>
      <c r="AW24" s="156">
        <f t="shared" si="1"/>
        <v>108</v>
      </c>
    </row>
    <row r="25" spans="1:49" ht="30" customHeight="1" thickBot="1">
      <c r="A25" s="335"/>
      <c r="B25" s="145" t="s">
        <v>315</v>
      </c>
      <c r="C25" s="172" t="s">
        <v>131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6"/>
      <c r="U25" s="138"/>
      <c r="V25" s="138"/>
      <c r="W25" s="176"/>
      <c r="X25" s="176"/>
      <c r="Y25" s="176"/>
      <c r="Z25" s="176">
        <v>6</v>
      </c>
      <c r="AA25" s="176">
        <v>6</v>
      </c>
      <c r="AB25" s="176">
        <v>6</v>
      </c>
      <c r="AC25" s="176">
        <v>6</v>
      </c>
      <c r="AD25" s="176">
        <v>6</v>
      </c>
      <c r="AE25" s="176">
        <v>6</v>
      </c>
      <c r="AF25" s="176">
        <v>6</v>
      </c>
      <c r="AG25" s="176">
        <v>6</v>
      </c>
      <c r="AH25" s="176">
        <v>6</v>
      </c>
      <c r="AI25" s="176">
        <v>6</v>
      </c>
      <c r="AJ25" s="141">
        <v>6</v>
      </c>
      <c r="AK25" s="141">
        <v>6</v>
      </c>
      <c r="AL25" s="141">
        <v>8</v>
      </c>
      <c r="AM25" s="141">
        <v>8</v>
      </c>
      <c r="AN25" s="141">
        <v>6</v>
      </c>
      <c r="AO25" s="141">
        <v>6</v>
      </c>
      <c r="AP25" s="141">
        <v>6</v>
      </c>
      <c r="AQ25" s="141">
        <v>4</v>
      </c>
      <c r="AR25" s="141"/>
      <c r="AS25" s="141"/>
      <c r="AT25" s="141"/>
      <c r="AU25" s="158"/>
      <c r="AV25" s="155">
        <f>SUM(Z25:AU25)</f>
        <v>110</v>
      </c>
      <c r="AW25" s="156"/>
    </row>
    <row r="26" spans="1:49" ht="21.75" customHeight="1" thickBot="1">
      <c r="A26" s="335"/>
      <c r="B26" s="159"/>
      <c r="C26" s="135" t="s">
        <v>67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6"/>
      <c r="U26" s="138">
        <f t="shared" si="0"/>
        <v>0</v>
      </c>
      <c r="V26" s="138" t="s">
        <v>236</v>
      </c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39"/>
      <c r="AI26" s="141"/>
      <c r="AJ26" s="141"/>
      <c r="AK26" s="141"/>
      <c r="AL26" s="141"/>
      <c r="AM26" s="144"/>
      <c r="AN26" s="141"/>
      <c r="AO26" s="144"/>
      <c r="AP26" s="141"/>
      <c r="AQ26" s="141"/>
      <c r="AR26" s="141"/>
      <c r="AS26" s="141"/>
      <c r="AT26" s="141"/>
      <c r="AU26" s="158"/>
      <c r="AV26" s="155">
        <f>SUM(W26:AU26)</f>
        <v>0</v>
      </c>
      <c r="AW26" s="156">
        <f t="shared" si="1"/>
        <v>0</v>
      </c>
    </row>
    <row r="27" spans="1:49" ht="21.75" customHeight="1" thickBot="1">
      <c r="A27" s="335"/>
      <c r="B27" s="173" t="s">
        <v>270</v>
      </c>
      <c r="C27" s="173" t="s">
        <v>110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6"/>
      <c r="U27" s="138"/>
      <c r="V27" s="160"/>
      <c r="W27" s="141"/>
      <c r="X27" s="141">
        <v>2</v>
      </c>
      <c r="Y27" s="141">
        <v>2</v>
      </c>
      <c r="Z27" s="141">
        <v>2</v>
      </c>
      <c r="AA27" s="141">
        <v>2</v>
      </c>
      <c r="AB27" s="141">
        <v>2</v>
      </c>
      <c r="AC27" s="141">
        <v>2</v>
      </c>
      <c r="AD27" s="141">
        <v>2</v>
      </c>
      <c r="AE27" s="141">
        <v>2</v>
      </c>
      <c r="AF27" s="141">
        <v>2</v>
      </c>
      <c r="AG27" s="141">
        <v>2</v>
      </c>
      <c r="AH27" s="139">
        <v>2</v>
      </c>
      <c r="AI27" s="141">
        <v>2</v>
      </c>
      <c r="AJ27" s="141">
        <v>2</v>
      </c>
      <c r="AK27" s="141">
        <v>2</v>
      </c>
      <c r="AL27" s="141"/>
      <c r="AM27" s="144"/>
      <c r="AN27" s="141">
        <v>4</v>
      </c>
      <c r="AO27" s="144"/>
      <c r="AP27" s="141"/>
      <c r="AQ27" s="141"/>
      <c r="AR27" s="141"/>
      <c r="AS27" s="141"/>
      <c r="AT27" s="141"/>
      <c r="AU27" s="158"/>
      <c r="AV27" s="155">
        <f>SUM(W27:AU27)</f>
        <v>32</v>
      </c>
      <c r="AW27" s="156"/>
    </row>
    <row r="28" spans="1:49" ht="19.5" thickBot="1">
      <c r="A28" s="335"/>
      <c r="B28" s="173" t="s">
        <v>272</v>
      </c>
      <c r="C28" s="173" t="s">
        <v>108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6"/>
      <c r="U28" s="138">
        <f t="shared" si="0"/>
        <v>0</v>
      </c>
      <c r="V28" s="160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39"/>
      <c r="AI28" s="141"/>
      <c r="AJ28" s="141"/>
      <c r="AK28" s="141"/>
      <c r="AL28" s="141">
        <v>4</v>
      </c>
      <c r="AM28" s="141">
        <v>2</v>
      </c>
      <c r="AN28" s="141">
        <v>6</v>
      </c>
      <c r="AO28" s="141">
        <v>4</v>
      </c>
      <c r="AP28" s="141">
        <v>8</v>
      </c>
      <c r="AQ28" s="141">
        <v>8</v>
      </c>
      <c r="AR28" s="141"/>
      <c r="AS28" s="141"/>
      <c r="AT28" s="141"/>
      <c r="AU28" s="158"/>
      <c r="AV28" s="155">
        <f>SUM(AL28:AU28)</f>
        <v>32</v>
      </c>
      <c r="AW28" s="156">
        <f t="shared" si="1"/>
        <v>32</v>
      </c>
    </row>
    <row r="29" spans="1:49" ht="19.5" thickBot="1">
      <c r="A29" s="335"/>
      <c r="B29" s="173" t="s">
        <v>275</v>
      </c>
      <c r="C29" s="173" t="s">
        <v>165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6"/>
      <c r="U29" s="138"/>
      <c r="V29" s="160"/>
      <c r="W29" s="141">
        <v>6</v>
      </c>
      <c r="X29" s="141">
        <v>6</v>
      </c>
      <c r="Y29" s="141">
        <v>6</v>
      </c>
      <c r="Z29" s="141">
        <v>2</v>
      </c>
      <c r="AA29" s="141">
        <v>2</v>
      </c>
      <c r="AB29" s="141">
        <v>2</v>
      </c>
      <c r="AC29" s="141">
        <v>2</v>
      </c>
      <c r="AD29" s="141">
        <v>2</v>
      </c>
      <c r="AE29" s="141">
        <v>2</v>
      </c>
      <c r="AF29" s="141">
        <v>2</v>
      </c>
      <c r="AG29" s="141">
        <v>2</v>
      </c>
      <c r="AH29" s="139">
        <v>2</v>
      </c>
      <c r="AI29" s="141">
        <v>6</v>
      </c>
      <c r="AJ29" s="141">
        <v>4</v>
      </c>
      <c r="AK29" s="141">
        <v>4</v>
      </c>
      <c r="AL29" s="141">
        <v>4</v>
      </c>
      <c r="AM29" s="141">
        <v>6</v>
      </c>
      <c r="AN29" s="141">
        <v>6</v>
      </c>
      <c r="AO29" s="141">
        <v>4</v>
      </c>
      <c r="AP29" s="141"/>
      <c r="AQ29" s="141"/>
      <c r="AR29" s="141"/>
      <c r="AS29" s="141"/>
      <c r="AT29" s="141"/>
      <c r="AU29" s="158"/>
      <c r="AV29" s="155">
        <f>SUM(W29:AU29)</f>
        <v>70</v>
      </c>
      <c r="AW29" s="156">
        <f t="shared" si="1"/>
        <v>70</v>
      </c>
    </row>
    <row r="30" spans="1:49" ht="19.5" thickBot="1">
      <c r="A30" s="335"/>
      <c r="B30" s="173" t="s">
        <v>285</v>
      </c>
      <c r="C30" s="173" t="s">
        <v>75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6"/>
      <c r="U30" s="138"/>
      <c r="V30" s="160"/>
      <c r="W30" s="141">
        <v>4</v>
      </c>
      <c r="X30" s="141">
        <v>4</v>
      </c>
      <c r="Y30" s="141">
        <v>4</v>
      </c>
      <c r="Z30" s="141">
        <v>2</v>
      </c>
      <c r="AA30" s="141">
        <v>2</v>
      </c>
      <c r="AB30" s="141">
        <v>2</v>
      </c>
      <c r="AC30" s="141">
        <v>2</v>
      </c>
      <c r="AD30" s="141">
        <v>2</v>
      </c>
      <c r="AE30" s="141">
        <v>2</v>
      </c>
      <c r="AF30" s="141">
        <v>2</v>
      </c>
      <c r="AG30" s="141">
        <v>2</v>
      </c>
      <c r="AH30" s="141">
        <v>2</v>
      </c>
      <c r="AI30" s="141">
        <v>4</v>
      </c>
      <c r="AJ30" s="141">
        <v>6</v>
      </c>
      <c r="AK30" s="141">
        <v>4</v>
      </c>
      <c r="AL30" s="141">
        <v>2</v>
      </c>
      <c r="AM30" s="141">
        <v>4</v>
      </c>
      <c r="AN30" s="141">
        <v>2</v>
      </c>
      <c r="AO30" s="144">
        <v>4</v>
      </c>
      <c r="AP30" s="141">
        <v>2</v>
      </c>
      <c r="AQ30" s="141">
        <v>2</v>
      </c>
      <c r="AR30" s="141"/>
      <c r="AS30" s="141"/>
      <c r="AT30" s="141"/>
      <c r="AU30" s="158"/>
      <c r="AV30" s="155">
        <f>SUM(W30:AU30)</f>
        <v>60</v>
      </c>
      <c r="AW30" s="156">
        <f t="shared" si="1"/>
        <v>60</v>
      </c>
    </row>
    <row r="31" spans="1:49" ht="42" customHeight="1" thickBot="1">
      <c r="A31" s="335"/>
      <c r="B31" s="182" t="s">
        <v>76</v>
      </c>
      <c r="C31" s="182" t="s">
        <v>295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6"/>
      <c r="U31" s="138"/>
      <c r="V31" s="160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4"/>
      <c r="AP31" s="141"/>
      <c r="AQ31" s="141"/>
      <c r="AR31" s="141"/>
      <c r="AS31" s="141"/>
      <c r="AT31" s="141"/>
      <c r="AU31" s="158"/>
      <c r="AV31" s="155"/>
      <c r="AW31" s="156"/>
    </row>
    <row r="32" spans="1:49" ht="59.25" customHeight="1" thickBot="1">
      <c r="A32" s="335"/>
      <c r="B32" s="145" t="s">
        <v>281</v>
      </c>
      <c r="C32" s="145" t="s">
        <v>301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6"/>
      <c r="U32" s="138">
        <f t="shared" si="0"/>
        <v>0</v>
      </c>
      <c r="V32" s="138" t="s">
        <v>236</v>
      </c>
      <c r="W32" s="141">
        <v>6</v>
      </c>
      <c r="X32" s="141">
        <v>4</v>
      </c>
      <c r="Y32" s="141">
        <v>2</v>
      </c>
      <c r="Z32" s="141">
        <v>2</v>
      </c>
      <c r="AA32" s="141">
        <v>2</v>
      </c>
      <c r="AB32" s="141">
        <v>2</v>
      </c>
      <c r="AC32" s="141">
        <v>2</v>
      </c>
      <c r="AD32" s="141">
        <v>2</v>
      </c>
      <c r="AE32" s="141">
        <v>2</v>
      </c>
      <c r="AF32" s="141">
        <v>2</v>
      </c>
      <c r="AG32" s="141">
        <v>2</v>
      </c>
      <c r="AH32" s="141">
        <v>2</v>
      </c>
      <c r="AI32" s="141">
        <v>2</v>
      </c>
      <c r="AJ32" s="141">
        <v>2</v>
      </c>
      <c r="AK32" s="141">
        <v>4</v>
      </c>
      <c r="AL32" s="141">
        <v>6</v>
      </c>
      <c r="AM32" s="141">
        <v>8</v>
      </c>
      <c r="AN32" s="141">
        <v>6</v>
      </c>
      <c r="AO32" s="141">
        <v>6</v>
      </c>
      <c r="AP32" s="141">
        <v>8</v>
      </c>
      <c r="AQ32" s="141">
        <v>10</v>
      </c>
      <c r="AR32" s="141"/>
      <c r="AS32" s="141"/>
      <c r="AT32" s="141"/>
      <c r="AU32" s="158"/>
      <c r="AV32" s="155">
        <f>SUM(W32:AU32)</f>
        <v>82</v>
      </c>
      <c r="AW32" s="156">
        <f t="shared" si="1"/>
        <v>82</v>
      </c>
    </row>
    <row r="33" spans="1:49" ht="38.25" customHeight="1" thickBot="1">
      <c r="A33" s="335"/>
      <c r="B33" s="170" t="s">
        <v>240</v>
      </c>
      <c r="C33" s="170"/>
      <c r="D33" s="141">
        <f aca="true" t="shared" si="3" ref="D33:S33">SUM(D7:D32)</f>
        <v>36</v>
      </c>
      <c r="E33" s="141">
        <f t="shared" si="3"/>
        <v>36</v>
      </c>
      <c r="F33" s="141">
        <f t="shared" si="3"/>
        <v>36</v>
      </c>
      <c r="G33" s="141">
        <f t="shared" si="3"/>
        <v>36</v>
      </c>
      <c r="H33" s="141">
        <f t="shared" si="3"/>
        <v>36</v>
      </c>
      <c r="I33" s="141">
        <f t="shared" si="3"/>
        <v>36</v>
      </c>
      <c r="J33" s="141">
        <f t="shared" si="3"/>
        <v>36</v>
      </c>
      <c r="K33" s="141">
        <f t="shared" si="3"/>
        <v>36</v>
      </c>
      <c r="L33" s="141">
        <f t="shared" si="3"/>
        <v>36</v>
      </c>
      <c r="M33" s="141">
        <f t="shared" si="3"/>
        <v>36</v>
      </c>
      <c r="N33" s="141">
        <f t="shared" si="3"/>
        <v>36</v>
      </c>
      <c r="O33" s="141">
        <f t="shared" si="3"/>
        <v>36</v>
      </c>
      <c r="P33" s="141">
        <f t="shared" si="3"/>
        <v>36</v>
      </c>
      <c r="Q33" s="141">
        <f t="shared" si="3"/>
        <v>36</v>
      </c>
      <c r="R33" s="141">
        <f t="shared" si="3"/>
        <v>36</v>
      </c>
      <c r="S33" s="141">
        <f t="shared" si="3"/>
        <v>36</v>
      </c>
      <c r="T33" s="146"/>
      <c r="U33" s="138">
        <f t="shared" si="0"/>
        <v>576</v>
      </c>
      <c r="V33" s="138"/>
      <c r="W33" s="161">
        <f>SUM(W6:W32)</f>
        <v>36</v>
      </c>
      <c r="X33" s="161">
        <f aca="true" t="shared" si="4" ref="X33:AS33">SUM(X6:X32)</f>
        <v>36</v>
      </c>
      <c r="Y33" s="161">
        <f t="shared" si="4"/>
        <v>36</v>
      </c>
      <c r="Z33" s="161">
        <f t="shared" si="4"/>
        <v>36</v>
      </c>
      <c r="AA33" s="161">
        <f t="shared" si="4"/>
        <v>36</v>
      </c>
      <c r="AB33" s="161">
        <f t="shared" si="4"/>
        <v>36</v>
      </c>
      <c r="AC33" s="161">
        <f t="shared" si="4"/>
        <v>36</v>
      </c>
      <c r="AD33" s="161">
        <f t="shared" si="4"/>
        <v>36</v>
      </c>
      <c r="AE33" s="161">
        <f t="shared" si="4"/>
        <v>36</v>
      </c>
      <c r="AF33" s="161">
        <f t="shared" si="4"/>
        <v>36</v>
      </c>
      <c r="AG33" s="161">
        <f t="shared" si="4"/>
        <v>36</v>
      </c>
      <c r="AH33" s="161">
        <f t="shared" si="4"/>
        <v>36</v>
      </c>
      <c r="AI33" s="161">
        <f t="shared" si="4"/>
        <v>36</v>
      </c>
      <c r="AJ33" s="161">
        <f t="shared" si="4"/>
        <v>36</v>
      </c>
      <c r="AK33" s="161">
        <f t="shared" si="4"/>
        <v>36</v>
      </c>
      <c r="AL33" s="161">
        <f t="shared" si="4"/>
        <v>36</v>
      </c>
      <c r="AM33" s="161">
        <f t="shared" si="4"/>
        <v>36</v>
      </c>
      <c r="AN33" s="161">
        <f t="shared" si="4"/>
        <v>36</v>
      </c>
      <c r="AO33" s="161">
        <f t="shared" si="4"/>
        <v>36</v>
      </c>
      <c r="AP33" s="161">
        <f t="shared" si="4"/>
        <v>36</v>
      </c>
      <c r="AQ33" s="161">
        <f t="shared" si="4"/>
        <v>36</v>
      </c>
      <c r="AR33" s="161">
        <f t="shared" si="4"/>
        <v>36</v>
      </c>
      <c r="AS33" s="161">
        <f t="shared" si="4"/>
        <v>36</v>
      </c>
      <c r="AT33" s="161">
        <f>SUM(AT7:AT32)</f>
        <v>36</v>
      </c>
      <c r="AU33" s="162">
        <f>SUM(AU7:AU32)</f>
        <v>0</v>
      </c>
      <c r="AV33" s="155">
        <f>SUM(W33:AU33)</f>
        <v>864</v>
      </c>
      <c r="AW33" s="156">
        <f t="shared" si="1"/>
        <v>1440</v>
      </c>
    </row>
    <row r="34" spans="1:49" ht="18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</row>
    <row r="35" spans="1:49" ht="18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</row>
    <row r="36" spans="1:49" ht="18.75">
      <c r="A36" s="163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47" t="s">
        <v>216</v>
      </c>
      <c r="N36" s="147"/>
      <c r="O36" s="147"/>
      <c r="P36" s="148" t="s">
        <v>252</v>
      </c>
      <c r="Q36" s="147" t="s">
        <v>241</v>
      </c>
      <c r="R36" s="147"/>
      <c r="S36" s="147"/>
      <c r="T36" s="147"/>
      <c r="U36" s="147"/>
      <c r="V36" s="149"/>
      <c r="W36" s="147"/>
      <c r="X36" s="147"/>
      <c r="Y36" s="150"/>
      <c r="Z36" s="147"/>
      <c r="AA36" s="147"/>
      <c r="AB36" s="149"/>
      <c r="AC36" s="147"/>
      <c r="AD36" s="147"/>
      <c r="AE36" s="147"/>
      <c r="AF36" s="147"/>
      <c r="AG36" s="147"/>
      <c r="AH36" s="147"/>
      <c r="AI36" s="147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</row>
  </sheetData>
  <sheetProtection/>
  <mergeCells count="15">
    <mergeCell ref="AW3:AW5"/>
    <mergeCell ref="D4:AV4"/>
    <mergeCell ref="AQ3:AV3"/>
    <mergeCell ref="AH3:AK3"/>
    <mergeCell ref="AL3:AP3"/>
    <mergeCell ref="D3:H3"/>
    <mergeCell ref="I3:L3"/>
    <mergeCell ref="M3:P3"/>
    <mergeCell ref="A6:A33"/>
    <mergeCell ref="U3:X3"/>
    <mergeCell ref="Y3:AB3"/>
    <mergeCell ref="AC3:AG3"/>
    <mergeCell ref="A3:A5"/>
    <mergeCell ref="Q3:T3"/>
    <mergeCell ref="B3:C5"/>
  </mergeCells>
  <hyperlinks>
    <hyperlink ref="AW3" r:id="rId1" display="_ftn1"/>
  </hyperlinks>
  <printOptions/>
  <pageMargins left="0.7" right="0.7" top="0.75" bottom="0.75" header="0.3" footer="0.3"/>
  <pageSetup horizontalDpi="600" verticalDpi="600" orientation="landscape" paperSize="9" scale="4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4"/>
  <sheetViews>
    <sheetView zoomScale="60" zoomScaleNormal="60" zoomScalePageLayoutView="0" workbookViewId="0" topLeftCell="A1">
      <selection activeCell="J17" sqref="J17"/>
    </sheetView>
  </sheetViews>
  <sheetFormatPr defaultColWidth="9.140625" defaultRowHeight="15"/>
  <cols>
    <col min="1" max="1" width="9.140625" style="177" customWidth="1"/>
    <col min="2" max="2" width="17.421875" style="177" customWidth="1"/>
    <col min="3" max="3" width="55.28125" style="177" customWidth="1"/>
    <col min="4" max="20" width="4.57421875" style="177" customWidth="1"/>
    <col min="21" max="21" width="9.140625" style="177" customWidth="1"/>
    <col min="22" max="46" width="4.57421875" style="177" customWidth="1"/>
    <col min="47" max="47" width="6.57421875" style="177" customWidth="1"/>
    <col min="48" max="48" width="8.57421875" style="177" customWidth="1"/>
    <col min="49" max="16384" width="9.140625" style="177" customWidth="1"/>
  </cols>
  <sheetData>
    <row r="1" spans="1:49" ht="20.25">
      <c r="A1" s="224"/>
      <c r="B1" s="224"/>
      <c r="C1" s="22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6"/>
      <c r="AC1" s="224"/>
      <c r="AD1" s="224"/>
      <c r="AE1" s="224"/>
      <c r="AF1" s="224"/>
      <c r="AG1" s="224"/>
      <c r="AH1" s="224"/>
      <c r="AI1" s="224"/>
      <c r="AJ1" s="227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</row>
    <row r="2" spans="1:49" ht="20.25">
      <c r="A2" s="224"/>
      <c r="B2" s="224"/>
      <c r="C2" s="225"/>
      <c r="D2" s="224"/>
      <c r="E2" s="224"/>
      <c r="F2" s="224"/>
      <c r="G2" s="224" t="s">
        <v>256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6"/>
      <c r="AC2" s="224"/>
      <c r="AD2" s="224"/>
      <c r="AE2" s="224"/>
      <c r="AF2" s="224"/>
      <c r="AG2" s="224"/>
      <c r="AH2" s="224"/>
      <c r="AI2" s="224"/>
      <c r="AJ2" s="227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</row>
    <row r="3" spans="1:49" ht="2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6"/>
      <c r="AC3" s="224"/>
      <c r="AD3" s="224"/>
      <c r="AE3" s="224"/>
      <c r="AF3" s="224"/>
      <c r="AG3" s="224"/>
      <c r="AH3" s="224"/>
      <c r="AI3" s="224"/>
      <c r="AJ3" s="227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</row>
    <row r="4" spans="1:49" ht="21" thickBot="1">
      <c r="A4" s="341" t="s">
        <v>220</v>
      </c>
      <c r="B4" s="344" t="s">
        <v>221</v>
      </c>
      <c r="C4" s="344"/>
      <c r="D4" s="340" t="s">
        <v>222</v>
      </c>
      <c r="E4" s="340"/>
      <c r="F4" s="340"/>
      <c r="G4" s="340"/>
      <c r="H4" s="340" t="s">
        <v>223</v>
      </c>
      <c r="I4" s="340"/>
      <c r="J4" s="340"/>
      <c r="K4" s="340"/>
      <c r="L4" s="340"/>
      <c r="M4" s="340" t="s">
        <v>224</v>
      </c>
      <c r="N4" s="340"/>
      <c r="O4" s="340"/>
      <c r="P4" s="340"/>
      <c r="Q4" s="340" t="s">
        <v>225</v>
      </c>
      <c r="R4" s="340"/>
      <c r="S4" s="340"/>
      <c r="T4" s="340"/>
      <c r="U4" s="340" t="s">
        <v>226</v>
      </c>
      <c r="V4" s="340"/>
      <c r="W4" s="340"/>
      <c r="X4" s="340"/>
      <c r="Y4" s="340"/>
      <c r="Z4" s="340" t="s">
        <v>227</v>
      </c>
      <c r="AA4" s="340"/>
      <c r="AB4" s="340"/>
      <c r="AC4" s="340"/>
      <c r="AD4" s="340" t="s">
        <v>228</v>
      </c>
      <c r="AE4" s="340"/>
      <c r="AF4" s="340"/>
      <c r="AG4" s="340"/>
      <c r="AH4" s="340" t="s">
        <v>229</v>
      </c>
      <c r="AI4" s="340"/>
      <c r="AJ4" s="340"/>
      <c r="AK4" s="340"/>
      <c r="AL4" s="340"/>
      <c r="AM4" s="340" t="s">
        <v>230</v>
      </c>
      <c r="AN4" s="340"/>
      <c r="AO4" s="340"/>
      <c r="AP4" s="340"/>
      <c r="AQ4" s="340" t="s">
        <v>231</v>
      </c>
      <c r="AR4" s="340"/>
      <c r="AS4" s="340"/>
      <c r="AT4" s="340"/>
      <c r="AU4" s="340"/>
      <c r="AV4" s="345" t="s">
        <v>243</v>
      </c>
      <c r="AW4" s="224"/>
    </row>
    <row r="5" spans="1:49" ht="21" thickBot="1">
      <c r="A5" s="342"/>
      <c r="B5" s="344"/>
      <c r="C5" s="344"/>
      <c r="D5" s="346" t="s">
        <v>244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5"/>
      <c r="AW5" s="224"/>
    </row>
    <row r="6" spans="1:49" ht="21" thickBot="1">
      <c r="A6" s="343"/>
      <c r="B6" s="344"/>
      <c r="C6" s="344"/>
      <c r="D6" s="230">
        <v>1</v>
      </c>
      <c r="E6" s="230">
        <v>2</v>
      </c>
      <c r="F6" s="230">
        <v>3</v>
      </c>
      <c r="G6" s="230">
        <v>4</v>
      </c>
      <c r="H6" s="230">
        <v>5</v>
      </c>
      <c r="I6" s="230">
        <v>6</v>
      </c>
      <c r="J6" s="230">
        <v>7</v>
      </c>
      <c r="K6" s="230">
        <v>8</v>
      </c>
      <c r="L6" s="230">
        <v>9</v>
      </c>
      <c r="M6" s="230">
        <v>10</v>
      </c>
      <c r="N6" s="230">
        <v>11</v>
      </c>
      <c r="O6" s="230">
        <v>12</v>
      </c>
      <c r="P6" s="230">
        <v>13</v>
      </c>
      <c r="Q6" s="230">
        <v>14</v>
      </c>
      <c r="R6" s="230">
        <v>15</v>
      </c>
      <c r="S6" s="230">
        <v>16</v>
      </c>
      <c r="T6" s="231">
        <v>17</v>
      </c>
      <c r="U6" s="232">
        <v>18</v>
      </c>
      <c r="V6" s="232">
        <v>19</v>
      </c>
      <c r="W6" s="230">
        <v>20</v>
      </c>
      <c r="X6" s="230">
        <v>21</v>
      </c>
      <c r="Y6" s="230">
        <v>22</v>
      </c>
      <c r="Z6" s="230">
        <v>23</v>
      </c>
      <c r="AA6" s="230">
        <v>24</v>
      </c>
      <c r="AB6" s="233">
        <v>25</v>
      </c>
      <c r="AC6" s="233">
        <v>26</v>
      </c>
      <c r="AD6" s="230">
        <v>27</v>
      </c>
      <c r="AE6" s="230">
        <v>28</v>
      </c>
      <c r="AF6" s="230">
        <v>29</v>
      </c>
      <c r="AG6" s="230">
        <v>30</v>
      </c>
      <c r="AH6" s="230">
        <v>31</v>
      </c>
      <c r="AI6" s="230">
        <v>32</v>
      </c>
      <c r="AJ6" s="231">
        <v>33</v>
      </c>
      <c r="AK6" s="230">
        <v>34</v>
      </c>
      <c r="AL6" s="230">
        <v>35</v>
      </c>
      <c r="AM6" s="230">
        <v>36</v>
      </c>
      <c r="AN6" s="230">
        <v>37</v>
      </c>
      <c r="AO6" s="230">
        <v>38</v>
      </c>
      <c r="AP6" s="230">
        <v>39</v>
      </c>
      <c r="AQ6" s="230">
        <v>40</v>
      </c>
      <c r="AR6" s="230">
        <v>41</v>
      </c>
      <c r="AS6" s="230">
        <v>42</v>
      </c>
      <c r="AT6" s="230">
        <v>43</v>
      </c>
      <c r="AU6" s="230"/>
      <c r="AV6" s="345"/>
      <c r="AW6" s="224"/>
    </row>
    <row r="7" spans="1:49" ht="54.75" customHeight="1" thickBot="1">
      <c r="A7" s="229"/>
      <c r="B7" s="228" t="s">
        <v>4</v>
      </c>
      <c r="C7" s="228" t="s">
        <v>5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1"/>
      <c r="U7" s="232"/>
      <c r="V7" s="232"/>
      <c r="W7" s="230"/>
      <c r="X7" s="230"/>
      <c r="Y7" s="230"/>
      <c r="Z7" s="230"/>
      <c r="AA7" s="230"/>
      <c r="AB7" s="233"/>
      <c r="AC7" s="233"/>
      <c r="AD7" s="230"/>
      <c r="AE7" s="230"/>
      <c r="AF7" s="230"/>
      <c r="AG7" s="230"/>
      <c r="AH7" s="230"/>
      <c r="AI7" s="230"/>
      <c r="AJ7" s="231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4">
        <f>SUM(D7:T7,W7:AR7)</f>
        <v>0</v>
      </c>
      <c r="AW7" s="224"/>
    </row>
    <row r="8" spans="1:49" ht="18.75" customHeight="1" thickBot="1">
      <c r="A8" s="229"/>
      <c r="B8" s="228" t="s">
        <v>6</v>
      </c>
      <c r="C8" s="235" t="s">
        <v>7</v>
      </c>
      <c r="D8" s="230">
        <v>4</v>
      </c>
      <c r="E8" s="230">
        <v>4</v>
      </c>
      <c r="F8" s="230">
        <v>2</v>
      </c>
      <c r="G8" s="230">
        <v>4</v>
      </c>
      <c r="H8" s="230">
        <v>4</v>
      </c>
      <c r="I8" s="230">
        <v>4</v>
      </c>
      <c r="J8" s="230">
        <v>2</v>
      </c>
      <c r="K8" s="230">
        <v>4</v>
      </c>
      <c r="L8" s="230">
        <v>2</v>
      </c>
      <c r="M8" s="230">
        <v>2</v>
      </c>
      <c r="N8" s="230">
        <v>2</v>
      </c>
      <c r="O8" s="230">
        <v>2</v>
      </c>
      <c r="P8" s="230">
        <v>2</v>
      </c>
      <c r="Q8" s="230">
        <v>2</v>
      </c>
      <c r="R8" s="230">
        <v>2</v>
      </c>
      <c r="S8" s="230">
        <v>6</v>
      </c>
      <c r="T8" s="231"/>
      <c r="U8" s="232">
        <f>SUM(D8:T8)</f>
        <v>48</v>
      </c>
      <c r="V8" s="232"/>
      <c r="W8" s="230"/>
      <c r="X8" s="230"/>
      <c r="Y8" s="230"/>
      <c r="Z8" s="230"/>
      <c r="AA8" s="230"/>
      <c r="AB8" s="233"/>
      <c r="AC8" s="233"/>
      <c r="AD8" s="230"/>
      <c r="AE8" s="230"/>
      <c r="AF8" s="230"/>
      <c r="AG8" s="230"/>
      <c r="AH8" s="230"/>
      <c r="AI8" s="230"/>
      <c r="AJ8" s="231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4">
        <f>SUM(U8,AU8)</f>
        <v>48</v>
      </c>
      <c r="AW8" s="224"/>
    </row>
    <row r="9" spans="1:49" ht="21.75" customHeight="1" thickBot="1">
      <c r="A9" s="229"/>
      <c r="B9" s="236" t="s">
        <v>246</v>
      </c>
      <c r="C9" s="237" t="s">
        <v>11</v>
      </c>
      <c r="D9" s="230">
        <v>4</v>
      </c>
      <c r="E9" s="230">
        <v>4</v>
      </c>
      <c r="F9" s="230">
        <v>4</v>
      </c>
      <c r="G9" s="230">
        <v>2</v>
      </c>
      <c r="H9" s="230">
        <v>2</v>
      </c>
      <c r="I9" s="230">
        <v>2</v>
      </c>
      <c r="J9" s="230">
        <v>2</v>
      </c>
      <c r="K9" s="230">
        <v>2</v>
      </c>
      <c r="L9" s="230">
        <v>2</v>
      </c>
      <c r="M9" s="230">
        <v>2</v>
      </c>
      <c r="N9" s="230"/>
      <c r="O9" s="230"/>
      <c r="P9" s="230"/>
      <c r="Q9" s="230"/>
      <c r="R9" s="230"/>
      <c r="S9" s="230"/>
      <c r="T9" s="231"/>
      <c r="U9" s="232">
        <f>SUM(D9:T9)</f>
        <v>26</v>
      </c>
      <c r="V9" s="232"/>
      <c r="W9" s="230"/>
      <c r="X9" s="230"/>
      <c r="Y9" s="230"/>
      <c r="Z9" s="230"/>
      <c r="AA9" s="230"/>
      <c r="AB9" s="233"/>
      <c r="AC9" s="233"/>
      <c r="AD9" s="230"/>
      <c r="AE9" s="230"/>
      <c r="AF9" s="230"/>
      <c r="AG9" s="230"/>
      <c r="AH9" s="230"/>
      <c r="AI9" s="230"/>
      <c r="AJ9" s="231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>
        <f>SUM(W9:AS9)</f>
        <v>0</v>
      </c>
      <c r="AV9" s="234">
        <f aca="true" t="shared" si="0" ref="AV9:AV30">SUM(U9,AU9)</f>
        <v>26</v>
      </c>
      <c r="AW9" s="224"/>
    </row>
    <row r="10" spans="1:49" ht="18.75" customHeight="1" thickBot="1">
      <c r="A10" s="229"/>
      <c r="B10" s="236" t="s">
        <v>247</v>
      </c>
      <c r="C10" s="237" t="s">
        <v>13</v>
      </c>
      <c r="D10" s="230">
        <v>4</v>
      </c>
      <c r="E10" s="230">
        <v>4</v>
      </c>
      <c r="F10" s="230">
        <v>4</v>
      </c>
      <c r="G10" s="230">
        <v>2</v>
      </c>
      <c r="H10" s="230">
        <v>2</v>
      </c>
      <c r="I10" s="230">
        <v>2</v>
      </c>
      <c r="J10" s="230">
        <v>2</v>
      </c>
      <c r="K10" s="230">
        <v>2</v>
      </c>
      <c r="L10" s="230">
        <v>2</v>
      </c>
      <c r="M10" s="230">
        <v>2</v>
      </c>
      <c r="N10" s="230"/>
      <c r="O10" s="230"/>
      <c r="P10" s="230"/>
      <c r="Q10" s="230"/>
      <c r="R10" s="230"/>
      <c r="S10" s="230"/>
      <c r="T10" s="231"/>
      <c r="U10" s="232">
        <f>SUM(D10:T10)</f>
        <v>26</v>
      </c>
      <c r="V10" s="232"/>
      <c r="W10" s="230"/>
      <c r="X10" s="230"/>
      <c r="Y10" s="230"/>
      <c r="Z10" s="230"/>
      <c r="AA10" s="230"/>
      <c r="AB10" s="233"/>
      <c r="AC10" s="233"/>
      <c r="AD10" s="230"/>
      <c r="AE10" s="230"/>
      <c r="AF10" s="230"/>
      <c r="AG10" s="230"/>
      <c r="AH10" s="230"/>
      <c r="AI10" s="230"/>
      <c r="AJ10" s="231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>
        <f aca="true" t="shared" si="1" ref="AU10:AU30">SUM(W10:AS10)</f>
        <v>0</v>
      </c>
      <c r="AV10" s="234">
        <f t="shared" si="0"/>
        <v>26</v>
      </c>
      <c r="AW10" s="224"/>
    </row>
    <row r="11" spans="1:49" ht="26.25" customHeight="1" thickBot="1">
      <c r="A11" s="337"/>
      <c r="B11" s="236" t="s">
        <v>248</v>
      </c>
      <c r="C11" s="238" t="s">
        <v>249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9"/>
      <c r="U11" s="240"/>
      <c r="V11" s="240" t="s">
        <v>236</v>
      </c>
      <c r="W11" s="234"/>
      <c r="X11" s="234"/>
      <c r="Y11" s="234"/>
      <c r="Z11" s="234"/>
      <c r="AA11" s="234"/>
      <c r="AB11" s="241"/>
      <c r="AC11" s="241"/>
      <c r="AD11" s="234"/>
      <c r="AE11" s="234"/>
      <c r="AF11" s="234"/>
      <c r="AG11" s="234"/>
      <c r="AH11" s="234"/>
      <c r="AI11" s="234"/>
      <c r="AJ11" s="239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0">
        <f t="shared" si="1"/>
        <v>0</v>
      </c>
      <c r="AV11" s="234">
        <f t="shared" si="0"/>
        <v>0</v>
      </c>
      <c r="AW11" s="224"/>
    </row>
    <row r="12" spans="1:49" ht="48" customHeight="1" thickBot="1">
      <c r="A12" s="338"/>
      <c r="B12" s="236" t="s">
        <v>250</v>
      </c>
      <c r="C12" s="238" t="s">
        <v>25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9"/>
      <c r="U12" s="240"/>
      <c r="V12" s="240"/>
      <c r="W12" s="234"/>
      <c r="X12" s="234"/>
      <c r="Y12" s="234"/>
      <c r="Z12" s="234"/>
      <c r="AA12" s="234"/>
      <c r="AB12" s="241"/>
      <c r="AC12" s="241"/>
      <c r="AD12" s="234"/>
      <c r="AE12" s="234"/>
      <c r="AF12" s="234"/>
      <c r="AG12" s="234"/>
      <c r="AH12" s="234"/>
      <c r="AI12" s="234"/>
      <c r="AJ12" s="239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0">
        <f t="shared" si="1"/>
        <v>0</v>
      </c>
      <c r="AV12" s="234">
        <f t="shared" si="0"/>
        <v>0</v>
      </c>
      <c r="AW12" s="224"/>
    </row>
    <row r="13" spans="1:49" ht="41.25" thickBot="1">
      <c r="A13" s="338"/>
      <c r="B13" s="242" t="s">
        <v>39</v>
      </c>
      <c r="C13" s="243" t="s">
        <v>129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9"/>
      <c r="U13" s="240">
        <f>SUM(D13:T13)</f>
        <v>0</v>
      </c>
      <c r="V13" s="240"/>
      <c r="W13" s="234">
        <v>4</v>
      </c>
      <c r="X13" s="234">
        <v>4</v>
      </c>
      <c r="Y13" s="234">
        <v>4</v>
      </c>
      <c r="Z13" s="234">
        <v>4</v>
      </c>
      <c r="AA13" s="234">
        <v>4</v>
      </c>
      <c r="AB13" s="234">
        <v>4</v>
      </c>
      <c r="AC13" s="234">
        <v>4</v>
      </c>
      <c r="AD13" s="234">
        <v>4</v>
      </c>
      <c r="AE13" s="234">
        <v>4</v>
      </c>
      <c r="AF13" s="234">
        <v>4</v>
      </c>
      <c r="AG13" s="234">
        <v>4</v>
      </c>
      <c r="AH13" s="234">
        <v>4</v>
      </c>
      <c r="AI13" s="234"/>
      <c r="AJ13" s="239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0">
        <f t="shared" si="1"/>
        <v>48</v>
      </c>
      <c r="AV13" s="234">
        <f t="shared" si="0"/>
        <v>48</v>
      </c>
      <c r="AW13" s="224"/>
    </row>
    <row r="14" spans="1:49" ht="19.5" customHeight="1" thickBot="1">
      <c r="A14" s="338"/>
      <c r="B14" s="236" t="s">
        <v>251</v>
      </c>
      <c r="C14" s="244" t="s">
        <v>42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9"/>
      <c r="U14" s="240">
        <f aca="true" t="shared" si="2" ref="U14:U30">SUM(D14:T14)</f>
        <v>0</v>
      </c>
      <c r="V14" s="240" t="s">
        <v>236</v>
      </c>
      <c r="W14" s="234"/>
      <c r="X14" s="234"/>
      <c r="Y14" s="234"/>
      <c r="Z14" s="234"/>
      <c r="AA14" s="234"/>
      <c r="AB14" s="241"/>
      <c r="AC14" s="241"/>
      <c r="AD14" s="234"/>
      <c r="AE14" s="234"/>
      <c r="AF14" s="234"/>
      <c r="AG14" s="234"/>
      <c r="AH14" s="234"/>
      <c r="AI14" s="234"/>
      <c r="AJ14" s="239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0">
        <f t="shared" si="1"/>
        <v>0</v>
      </c>
      <c r="AV14" s="234">
        <f t="shared" si="0"/>
        <v>0</v>
      </c>
      <c r="AW14" s="224"/>
    </row>
    <row r="15" spans="1:49" ht="20.25" customHeight="1" thickBot="1">
      <c r="A15" s="338"/>
      <c r="B15" s="236" t="s">
        <v>113</v>
      </c>
      <c r="C15" s="245" t="s">
        <v>71</v>
      </c>
      <c r="D15" s="234">
        <v>6</v>
      </c>
      <c r="E15" s="234">
        <v>6</v>
      </c>
      <c r="F15" s="234">
        <v>6</v>
      </c>
      <c r="G15" s="234">
        <v>6</v>
      </c>
      <c r="H15" s="234">
        <v>6</v>
      </c>
      <c r="I15" s="234">
        <v>6</v>
      </c>
      <c r="J15" s="234">
        <v>6</v>
      </c>
      <c r="K15" s="234">
        <v>6</v>
      </c>
      <c r="L15" s="234">
        <v>12</v>
      </c>
      <c r="M15" s="234">
        <v>12</v>
      </c>
      <c r="N15" s="234"/>
      <c r="O15" s="234"/>
      <c r="P15" s="234"/>
      <c r="Q15" s="234"/>
      <c r="R15" s="234"/>
      <c r="S15" s="234"/>
      <c r="T15" s="239"/>
      <c r="U15" s="240">
        <f>SUM(D15:T15)</f>
        <v>72</v>
      </c>
      <c r="V15" s="240"/>
      <c r="W15" s="234"/>
      <c r="X15" s="234"/>
      <c r="Y15" s="234"/>
      <c r="Z15" s="234"/>
      <c r="AA15" s="234"/>
      <c r="AB15" s="241"/>
      <c r="AC15" s="241"/>
      <c r="AD15" s="234"/>
      <c r="AE15" s="234"/>
      <c r="AF15" s="234"/>
      <c r="AG15" s="234"/>
      <c r="AH15" s="234"/>
      <c r="AI15" s="234"/>
      <c r="AJ15" s="239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0">
        <f t="shared" si="1"/>
        <v>0</v>
      </c>
      <c r="AV15" s="234">
        <f t="shared" si="0"/>
        <v>72</v>
      </c>
      <c r="AW15" s="224"/>
    </row>
    <row r="16" spans="1:49" ht="22.5" customHeight="1" thickBot="1">
      <c r="A16" s="338"/>
      <c r="B16" s="236" t="s">
        <v>114</v>
      </c>
      <c r="C16" s="245" t="s">
        <v>96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>
        <v>12</v>
      </c>
      <c r="O16" s="234">
        <v>12</v>
      </c>
      <c r="P16" s="234">
        <v>12</v>
      </c>
      <c r="Q16" s="234">
        <v>12</v>
      </c>
      <c r="R16" s="234">
        <v>12</v>
      </c>
      <c r="S16" s="234">
        <v>12</v>
      </c>
      <c r="T16" s="239"/>
      <c r="U16" s="240">
        <f>SUM(D16:T16)</f>
        <v>72</v>
      </c>
      <c r="V16" s="240"/>
      <c r="W16" s="234"/>
      <c r="X16" s="234"/>
      <c r="Y16" s="234"/>
      <c r="Z16" s="234"/>
      <c r="AA16" s="234"/>
      <c r="AB16" s="241"/>
      <c r="AC16" s="241"/>
      <c r="AD16" s="234"/>
      <c r="AE16" s="234"/>
      <c r="AF16" s="234"/>
      <c r="AG16" s="234"/>
      <c r="AH16" s="234"/>
      <c r="AI16" s="234"/>
      <c r="AJ16" s="239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0">
        <f t="shared" si="1"/>
        <v>0</v>
      </c>
      <c r="AV16" s="234">
        <f t="shared" si="0"/>
        <v>72</v>
      </c>
      <c r="AW16" s="224"/>
    </row>
    <row r="17" spans="1:49" ht="43.5" customHeight="1" thickBot="1">
      <c r="A17" s="338"/>
      <c r="B17" s="236" t="s">
        <v>46</v>
      </c>
      <c r="C17" s="245" t="s">
        <v>136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9"/>
      <c r="U17" s="240">
        <f t="shared" si="2"/>
        <v>0</v>
      </c>
      <c r="V17" s="240"/>
      <c r="W17" s="234"/>
      <c r="X17" s="234"/>
      <c r="Y17" s="234"/>
      <c r="Z17" s="234"/>
      <c r="AA17" s="234"/>
      <c r="AB17" s="241"/>
      <c r="AC17" s="241"/>
      <c r="AD17" s="234"/>
      <c r="AE17" s="234"/>
      <c r="AF17" s="234"/>
      <c r="AG17" s="234"/>
      <c r="AH17" s="234"/>
      <c r="AI17" s="234"/>
      <c r="AJ17" s="239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0">
        <f t="shared" si="1"/>
        <v>0</v>
      </c>
      <c r="AV17" s="234">
        <f t="shared" si="0"/>
        <v>0</v>
      </c>
      <c r="AW17" s="224"/>
    </row>
    <row r="18" spans="1:49" ht="50.25" customHeight="1" thickBot="1">
      <c r="A18" s="338"/>
      <c r="B18" s="236" t="s">
        <v>47</v>
      </c>
      <c r="C18" s="245" t="s">
        <v>132</v>
      </c>
      <c r="D18" s="234">
        <v>10</v>
      </c>
      <c r="E18" s="234">
        <v>10</v>
      </c>
      <c r="F18" s="234">
        <v>10</v>
      </c>
      <c r="G18" s="234">
        <v>10</v>
      </c>
      <c r="H18" s="234">
        <v>10</v>
      </c>
      <c r="I18" s="234">
        <v>10</v>
      </c>
      <c r="J18" s="234">
        <v>10</v>
      </c>
      <c r="K18" s="234">
        <v>10</v>
      </c>
      <c r="L18" s="234">
        <v>6</v>
      </c>
      <c r="M18" s="234">
        <v>10</v>
      </c>
      <c r="N18" s="234">
        <v>10</v>
      </c>
      <c r="O18" s="234">
        <v>8</v>
      </c>
      <c r="P18" s="234">
        <v>10</v>
      </c>
      <c r="Q18" s="234">
        <v>8</v>
      </c>
      <c r="R18" s="234">
        <v>8</v>
      </c>
      <c r="S18" s="234">
        <v>4</v>
      </c>
      <c r="T18" s="239"/>
      <c r="U18" s="240">
        <f t="shared" si="2"/>
        <v>144</v>
      </c>
      <c r="V18" s="240"/>
      <c r="W18" s="234"/>
      <c r="X18" s="234"/>
      <c r="Y18" s="234"/>
      <c r="Z18" s="234"/>
      <c r="AA18" s="234"/>
      <c r="AB18" s="241"/>
      <c r="AC18" s="241"/>
      <c r="AD18" s="234"/>
      <c r="AE18" s="234"/>
      <c r="AF18" s="234"/>
      <c r="AG18" s="234"/>
      <c r="AH18" s="234"/>
      <c r="AI18" s="234"/>
      <c r="AJ18" s="239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0">
        <f t="shared" si="1"/>
        <v>0</v>
      </c>
      <c r="AV18" s="234">
        <f t="shared" si="0"/>
        <v>144</v>
      </c>
      <c r="AW18" s="224"/>
    </row>
    <row r="19" spans="1:49" ht="22.5" customHeight="1" thickBot="1">
      <c r="A19" s="338"/>
      <c r="B19" s="236" t="s">
        <v>48</v>
      </c>
      <c r="C19" s="245" t="s">
        <v>133</v>
      </c>
      <c r="D19" s="234"/>
      <c r="E19" s="234"/>
      <c r="F19" s="234">
        <v>2</v>
      </c>
      <c r="G19" s="234">
        <v>4</v>
      </c>
      <c r="H19" s="234">
        <v>4</v>
      </c>
      <c r="I19" s="234">
        <v>4</v>
      </c>
      <c r="J19" s="234">
        <v>6</v>
      </c>
      <c r="K19" s="234">
        <v>4</v>
      </c>
      <c r="L19" s="234">
        <v>6</v>
      </c>
      <c r="M19" s="234">
        <v>4</v>
      </c>
      <c r="N19" s="234">
        <v>4</v>
      </c>
      <c r="O19" s="234">
        <v>6</v>
      </c>
      <c r="P19" s="234">
        <v>2</v>
      </c>
      <c r="Q19" s="234">
        <v>6</v>
      </c>
      <c r="R19" s="234">
        <v>8</v>
      </c>
      <c r="S19" s="234">
        <v>12</v>
      </c>
      <c r="T19" s="239"/>
      <c r="U19" s="240">
        <f>SUM(D19:T19)</f>
        <v>72</v>
      </c>
      <c r="V19" s="240"/>
      <c r="W19" s="234">
        <v>4</v>
      </c>
      <c r="X19" s="234">
        <v>4</v>
      </c>
      <c r="Y19" s="234">
        <v>4</v>
      </c>
      <c r="Z19" s="234">
        <v>4</v>
      </c>
      <c r="AA19" s="234">
        <v>4</v>
      </c>
      <c r="AB19" s="234">
        <v>4</v>
      </c>
      <c r="AC19" s="234">
        <v>4</v>
      </c>
      <c r="AD19" s="234">
        <v>4</v>
      </c>
      <c r="AE19" s="234">
        <v>4</v>
      </c>
      <c r="AF19" s="234"/>
      <c r="AG19" s="234"/>
      <c r="AH19" s="234"/>
      <c r="AI19" s="234"/>
      <c r="AJ19" s="239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0">
        <f t="shared" si="1"/>
        <v>36</v>
      </c>
      <c r="AV19" s="234">
        <f t="shared" si="0"/>
        <v>108</v>
      </c>
      <c r="AW19" s="224"/>
    </row>
    <row r="20" spans="1:49" ht="24" customHeight="1" thickBot="1">
      <c r="A20" s="338"/>
      <c r="B20" s="236" t="s">
        <v>115</v>
      </c>
      <c r="C20" s="245" t="s">
        <v>71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9"/>
      <c r="U20" s="240"/>
      <c r="V20" s="240"/>
      <c r="W20" s="234"/>
      <c r="X20" s="234">
        <v>6</v>
      </c>
      <c r="Y20" s="234">
        <v>6</v>
      </c>
      <c r="Z20" s="234">
        <v>6</v>
      </c>
      <c r="AA20" s="234">
        <v>6</v>
      </c>
      <c r="AB20" s="234">
        <v>6</v>
      </c>
      <c r="AC20" s="234">
        <v>6</v>
      </c>
      <c r="AD20" s="234">
        <v>6</v>
      </c>
      <c r="AE20" s="234">
        <v>6</v>
      </c>
      <c r="AF20" s="234">
        <v>6</v>
      </c>
      <c r="AG20" s="234">
        <v>6</v>
      </c>
      <c r="AH20" s="234">
        <v>6</v>
      </c>
      <c r="AI20" s="234">
        <v>6</v>
      </c>
      <c r="AJ20" s="239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0">
        <f t="shared" si="1"/>
        <v>72</v>
      </c>
      <c r="AV20" s="234">
        <f t="shared" si="0"/>
        <v>72</v>
      </c>
      <c r="AW20" s="224"/>
    </row>
    <row r="21" spans="1:49" ht="36" customHeight="1" thickBot="1">
      <c r="A21" s="338"/>
      <c r="B21" s="246"/>
      <c r="C21" s="247" t="s">
        <v>67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9"/>
      <c r="U21" s="240">
        <f t="shared" si="2"/>
        <v>0</v>
      </c>
      <c r="V21" s="240" t="s">
        <v>236</v>
      </c>
      <c r="W21" s="234"/>
      <c r="X21" s="234"/>
      <c r="Y21" s="234"/>
      <c r="Z21" s="234"/>
      <c r="AA21" s="234"/>
      <c r="AB21" s="241"/>
      <c r="AC21" s="241"/>
      <c r="AD21" s="234"/>
      <c r="AE21" s="234"/>
      <c r="AF21" s="234"/>
      <c r="AG21" s="234"/>
      <c r="AH21" s="234"/>
      <c r="AI21" s="234"/>
      <c r="AJ21" s="239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0">
        <f t="shared" si="1"/>
        <v>0</v>
      </c>
      <c r="AV21" s="234">
        <f t="shared" si="0"/>
        <v>0</v>
      </c>
      <c r="AW21" s="224"/>
    </row>
    <row r="22" spans="1:49" ht="23.25" customHeight="1" thickBot="1">
      <c r="A22" s="338"/>
      <c r="B22" s="247" t="s">
        <v>271</v>
      </c>
      <c r="C22" s="238" t="s">
        <v>302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>
        <v>2</v>
      </c>
      <c r="Q22" s="234">
        <v>2</v>
      </c>
      <c r="R22" s="234">
        <v>2</v>
      </c>
      <c r="S22" s="234">
        <v>2</v>
      </c>
      <c r="T22" s="239"/>
      <c r="U22" s="240">
        <f t="shared" si="2"/>
        <v>8</v>
      </c>
      <c r="V22" s="240"/>
      <c r="W22" s="234">
        <v>6</v>
      </c>
      <c r="X22" s="234">
        <v>4</v>
      </c>
      <c r="Y22" s="234">
        <v>4</v>
      </c>
      <c r="Z22" s="234">
        <v>4</v>
      </c>
      <c r="AA22" s="234">
        <v>6</v>
      </c>
      <c r="AB22" s="234">
        <v>4</v>
      </c>
      <c r="AC22" s="234">
        <v>4</v>
      </c>
      <c r="AD22" s="234">
        <v>6</v>
      </c>
      <c r="AE22" s="234">
        <v>6</v>
      </c>
      <c r="AF22" s="234">
        <v>6</v>
      </c>
      <c r="AG22" s="234">
        <v>8</v>
      </c>
      <c r="AH22" s="234">
        <v>8</v>
      </c>
      <c r="AI22" s="234">
        <v>6</v>
      </c>
      <c r="AJ22" s="239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0">
        <f t="shared" si="1"/>
        <v>72</v>
      </c>
      <c r="AV22" s="234">
        <f t="shared" si="0"/>
        <v>80</v>
      </c>
      <c r="AW22" s="224"/>
    </row>
    <row r="23" spans="1:49" ht="17.25" customHeight="1" thickBot="1">
      <c r="A23" s="338"/>
      <c r="B23" s="247" t="s">
        <v>273</v>
      </c>
      <c r="C23" s="248" t="s">
        <v>109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9"/>
      <c r="U23" s="240">
        <f t="shared" si="2"/>
        <v>0</v>
      </c>
      <c r="V23" s="240"/>
      <c r="W23" s="234">
        <v>8</v>
      </c>
      <c r="X23" s="234">
        <v>4</v>
      </c>
      <c r="Y23" s="234">
        <v>2</v>
      </c>
      <c r="Z23" s="234">
        <v>4</v>
      </c>
      <c r="AA23" s="234">
        <v>4</v>
      </c>
      <c r="AB23" s="234">
        <v>2</v>
      </c>
      <c r="AC23" s="234">
        <v>4</v>
      </c>
      <c r="AD23" s="234">
        <v>4</v>
      </c>
      <c r="AE23" s="234">
        <v>4</v>
      </c>
      <c r="AF23" s="234">
        <v>4</v>
      </c>
      <c r="AG23" s="234">
        <v>4</v>
      </c>
      <c r="AH23" s="234">
        <v>4</v>
      </c>
      <c r="AI23" s="234">
        <v>2</v>
      </c>
      <c r="AJ23" s="239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0">
        <f t="shared" si="1"/>
        <v>50</v>
      </c>
      <c r="AV23" s="234">
        <f t="shared" si="0"/>
        <v>50</v>
      </c>
      <c r="AW23" s="224"/>
    </row>
    <row r="24" spans="1:49" ht="21" customHeight="1" thickBot="1">
      <c r="A24" s="338"/>
      <c r="B24" s="247" t="s">
        <v>274</v>
      </c>
      <c r="C24" s="248" t="s">
        <v>164</v>
      </c>
      <c r="D24" s="234">
        <v>8</v>
      </c>
      <c r="E24" s="234">
        <v>8</v>
      </c>
      <c r="F24" s="234">
        <v>8</v>
      </c>
      <c r="G24" s="234">
        <v>8</v>
      </c>
      <c r="H24" s="234">
        <v>8</v>
      </c>
      <c r="I24" s="234">
        <v>8</v>
      </c>
      <c r="J24" s="234">
        <v>8</v>
      </c>
      <c r="K24" s="234">
        <v>8</v>
      </c>
      <c r="L24" s="234">
        <v>6</v>
      </c>
      <c r="M24" s="234">
        <v>4</v>
      </c>
      <c r="N24" s="234">
        <v>8</v>
      </c>
      <c r="O24" s="234">
        <v>8</v>
      </c>
      <c r="P24" s="234">
        <v>8</v>
      </c>
      <c r="Q24" s="234">
        <v>6</v>
      </c>
      <c r="R24" s="234">
        <v>4</v>
      </c>
      <c r="S24" s="234"/>
      <c r="T24" s="239"/>
      <c r="U24" s="240">
        <f>SUM(D24:T24)</f>
        <v>108</v>
      </c>
      <c r="V24" s="240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9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0"/>
      <c r="AV24" s="234"/>
      <c r="AW24" s="224"/>
    </row>
    <row r="25" spans="1:49" ht="20.25" customHeight="1" thickBot="1">
      <c r="A25" s="338"/>
      <c r="B25" s="247" t="s">
        <v>278</v>
      </c>
      <c r="C25" s="238" t="s">
        <v>166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9"/>
      <c r="U25" s="240">
        <f t="shared" si="2"/>
        <v>0</v>
      </c>
      <c r="V25" s="240"/>
      <c r="W25" s="234">
        <v>8</v>
      </c>
      <c r="X25" s="234">
        <v>8</v>
      </c>
      <c r="Y25" s="234">
        <v>6</v>
      </c>
      <c r="Z25" s="234">
        <v>4</v>
      </c>
      <c r="AA25" s="234">
        <v>4</v>
      </c>
      <c r="AB25" s="234">
        <v>6</v>
      </c>
      <c r="AC25" s="234">
        <v>4</v>
      </c>
      <c r="AD25" s="234">
        <v>4</v>
      </c>
      <c r="AE25" s="234">
        <v>4</v>
      </c>
      <c r="AF25" s="234">
        <v>4</v>
      </c>
      <c r="AG25" s="234">
        <v>6</v>
      </c>
      <c r="AH25" s="234">
        <v>6</v>
      </c>
      <c r="AI25" s="234">
        <v>4</v>
      </c>
      <c r="AJ25" s="239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0">
        <f t="shared" si="1"/>
        <v>68</v>
      </c>
      <c r="AV25" s="234">
        <f t="shared" si="0"/>
        <v>68</v>
      </c>
      <c r="AW25" s="224"/>
    </row>
    <row r="26" spans="1:49" ht="42" customHeight="1" thickBot="1">
      <c r="A26" s="338"/>
      <c r="B26" s="247" t="s">
        <v>280</v>
      </c>
      <c r="C26" s="238" t="s">
        <v>111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9"/>
      <c r="U26" s="240"/>
      <c r="V26" s="240"/>
      <c r="W26" s="234">
        <v>6</v>
      </c>
      <c r="X26" s="234">
        <v>6</v>
      </c>
      <c r="Y26" s="234">
        <v>4</v>
      </c>
      <c r="Z26" s="234">
        <v>4</v>
      </c>
      <c r="AA26" s="234">
        <v>2</v>
      </c>
      <c r="AB26" s="234">
        <v>4</v>
      </c>
      <c r="AC26" s="234">
        <v>4</v>
      </c>
      <c r="AD26" s="234">
        <v>2</v>
      </c>
      <c r="AE26" s="234">
        <v>2</v>
      </c>
      <c r="AF26" s="234">
        <v>6</v>
      </c>
      <c r="AG26" s="234">
        <v>2</v>
      </c>
      <c r="AH26" s="234">
        <v>2</v>
      </c>
      <c r="AI26" s="234">
        <v>6</v>
      </c>
      <c r="AJ26" s="239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0">
        <f t="shared" si="1"/>
        <v>50</v>
      </c>
      <c r="AV26" s="234">
        <f t="shared" si="0"/>
        <v>50</v>
      </c>
      <c r="AW26" s="224"/>
    </row>
    <row r="27" spans="1:49" ht="21" thickBot="1">
      <c r="A27" s="338"/>
      <c r="B27" s="247" t="s">
        <v>255</v>
      </c>
      <c r="C27" s="238" t="s">
        <v>71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9"/>
      <c r="U27" s="240"/>
      <c r="V27" s="240"/>
      <c r="W27" s="234"/>
      <c r="X27" s="234"/>
      <c r="Y27" s="234">
        <v>6</v>
      </c>
      <c r="Z27" s="234">
        <v>6</v>
      </c>
      <c r="AA27" s="234">
        <v>6</v>
      </c>
      <c r="AB27" s="234">
        <v>6</v>
      </c>
      <c r="AC27" s="234">
        <v>6</v>
      </c>
      <c r="AD27" s="234">
        <v>6</v>
      </c>
      <c r="AE27" s="234">
        <v>6</v>
      </c>
      <c r="AF27" s="234">
        <v>6</v>
      </c>
      <c r="AG27" s="234">
        <v>6</v>
      </c>
      <c r="AH27" s="234">
        <v>6</v>
      </c>
      <c r="AI27" s="234">
        <v>12</v>
      </c>
      <c r="AJ27" s="239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0">
        <f t="shared" si="1"/>
        <v>72</v>
      </c>
      <c r="AV27" s="234">
        <f t="shared" si="0"/>
        <v>72</v>
      </c>
      <c r="AW27" s="224"/>
    </row>
    <row r="28" spans="1:49" ht="27" customHeight="1" thickBot="1">
      <c r="A28" s="338"/>
      <c r="B28" s="228" t="s">
        <v>50</v>
      </c>
      <c r="C28" s="235" t="s">
        <v>257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9"/>
      <c r="U28" s="240">
        <f t="shared" si="2"/>
        <v>0</v>
      </c>
      <c r="V28" s="240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9"/>
      <c r="AK28" s="234" t="s">
        <v>258</v>
      </c>
      <c r="AL28" s="234" t="s">
        <v>258</v>
      </c>
      <c r="AM28" s="234" t="s">
        <v>258</v>
      </c>
      <c r="AN28" s="234" t="s">
        <v>258</v>
      </c>
      <c r="AO28" s="234"/>
      <c r="AP28" s="234"/>
      <c r="AQ28" s="234"/>
      <c r="AR28" s="234"/>
      <c r="AS28" s="234"/>
      <c r="AT28" s="234"/>
      <c r="AU28" s="230">
        <f>SUM(AK28:AT28)</f>
        <v>0</v>
      </c>
      <c r="AV28" s="234">
        <f t="shared" si="0"/>
        <v>0</v>
      </c>
      <c r="AW28" s="224"/>
    </row>
    <row r="29" spans="1:49" ht="46.5" customHeight="1" thickBot="1">
      <c r="A29" s="338"/>
      <c r="B29" s="228" t="s">
        <v>53</v>
      </c>
      <c r="C29" s="235" t="s">
        <v>259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9"/>
      <c r="U29" s="240">
        <f t="shared" si="2"/>
        <v>0</v>
      </c>
      <c r="V29" s="240"/>
      <c r="W29" s="234"/>
      <c r="X29" s="234"/>
      <c r="Y29" s="234"/>
      <c r="Z29" s="234"/>
      <c r="AA29" s="234"/>
      <c r="AB29" s="241"/>
      <c r="AC29" s="241"/>
      <c r="AD29" s="234"/>
      <c r="AE29" s="234"/>
      <c r="AF29" s="234"/>
      <c r="AG29" s="234"/>
      <c r="AH29" s="234"/>
      <c r="AI29" s="234"/>
      <c r="AJ29" s="239"/>
      <c r="AK29" s="234"/>
      <c r="AL29" s="234"/>
      <c r="AM29" s="234"/>
      <c r="AN29" s="234"/>
      <c r="AO29" s="234" t="s">
        <v>258</v>
      </c>
      <c r="AP29" s="234" t="s">
        <v>258</v>
      </c>
      <c r="AQ29" s="234" t="s">
        <v>258</v>
      </c>
      <c r="AR29" s="234" t="s">
        <v>258</v>
      </c>
      <c r="AS29" s="234" t="s">
        <v>258</v>
      </c>
      <c r="AT29" s="234" t="s">
        <v>258</v>
      </c>
      <c r="AU29" s="230">
        <f t="shared" si="1"/>
        <v>0</v>
      </c>
      <c r="AV29" s="234">
        <f t="shared" si="0"/>
        <v>0</v>
      </c>
      <c r="AW29" s="224"/>
    </row>
    <row r="30" spans="1:49" ht="40.5" customHeight="1" thickBot="1">
      <c r="A30" s="339"/>
      <c r="B30" s="236" t="s">
        <v>240</v>
      </c>
      <c r="C30" s="236"/>
      <c r="D30" s="234">
        <f>SUM(D7:D29)</f>
        <v>36</v>
      </c>
      <c r="E30" s="234">
        <f aca="true" t="shared" si="3" ref="E30:S30">SUM(E7:E27)</f>
        <v>36</v>
      </c>
      <c r="F30" s="234">
        <f t="shared" si="3"/>
        <v>36</v>
      </c>
      <c r="G30" s="234">
        <f t="shared" si="3"/>
        <v>36</v>
      </c>
      <c r="H30" s="234">
        <f t="shared" si="3"/>
        <v>36</v>
      </c>
      <c r="I30" s="234">
        <f t="shared" si="3"/>
        <v>36</v>
      </c>
      <c r="J30" s="234">
        <f t="shared" si="3"/>
        <v>36</v>
      </c>
      <c r="K30" s="234">
        <f t="shared" si="3"/>
        <v>36</v>
      </c>
      <c r="L30" s="234">
        <f t="shared" si="3"/>
        <v>36</v>
      </c>
      <c r="M30" s="234">
        <f t="shared" si="3"/>
        <v>36</v>
      </c>
      <c r="N30" s="234">
        <f t="shared" si="3"/>
        <v>36</v>
      </c>
      <c r="O30" s="234">
        <f t="shared" si="3"/>
        <v>36</v>
      </c>
      <c r="P30" s="234">
        <f t="shared" si="3"/>
        <v>36</v>
      </c>
      <c r="Q30" s="234">
        <f t="shared" si="3"/>
        <v>36</v>
      </c>
      <c r="R30" s="234">
        <f t="shared" si="3"/>
        <v>36</v>
      </c>
      <c r="S30" s="234">
        <f t="shared" si="3"/>
        <v>36</v>
      </c>
      <c r="T30" s="239">
        <f>SUM(T11:T27)</f>
        <v>0</v>
      </c>
      <c r="U30" s="240">
        <f t="shared" si="2"/>
        <v>576</v>
      </c>
      <c r="V30" s="240"/>
      <c r="W30" s="234">
        <f>SUM(W8:W29)</f>
        <v>36</v>
      </c>
      <c r="X30" s="234">
        <f aca="true" t="shared" si="4" ref="X30:AI30">SUM(X8:X29)</f>
        <v>36</v>
      </c>
      <c r="Y30" s="234">
        <f t="shared" si="4"/>
        <v>36</v>
      </c>
      <c r="Z30" s="234">
        <f t="shared" si="4"/>
        <v>36</v>
      </c>
      <c r="AA30" s="234">
        <f t="shared" si="4"/>
        <v>36</v>
      </c>
      <c r="AB30" s="234">
        <f t="shared" si="4"/>
        <v>36</v>
      </c>
      <c r="AC30" s="234">
        <f t="shared" si="4"/>
        <v>36</v>
      </c>
      <c r="AD30" s="234">
        <f t="shared" si="4"/>
        <v>36</v>
      </c>
      <c r="AE30" s="234">
        <f t="shared" si="4"/>
        <v>36</v>
      </c>
      <c r="AF30" s="234">
        <f t="shared" si="4"/>
        <v>36</v>
      </c>
      <c r="AG30" s="234">
        <f t="shared" si="4"/>
        <v>36</v>
      </c>
      <c r="AH30" s="234">
        <f t="shared" si="4"/>
        <v>36</v>
      </c>
      <c r="AI30" s="234">
        <f t="shared" si="4"/>
        <v>36</v>
      </c>
      <c r="AJ30" s="239">
        <f aca="true" t="shared" si="5" ref="AJ30:AS30">SUM(AJ11:AJ27)</f>
        <v>0</v>
      </c>
      <c r="AK30" s="234">
        <f t="shared" si="5"/>
        <v>0</v>
      </c>
      <c r="AL30" s="234">
        <f t="shared" si="5"/>
        <v>0</v>
      </c>
      <c r="AM30" s="234">
        <f t="shared" si="5"/>
        <v>0</v>
      </c>
      <c r="AN30" s="234">
        <f t="shared" si="5"/>
        <v>0</v>
      </c>
      <c r="AO30" s="234">
        <f t="shared" si="5"/>
        <v>0</v>
      </c>
      <c r="AP30" s="234">
        <f t="shared" si="5"/>
        <v>0</v>
      </c>
      <c r="AQ30" s="234">
        <f t="shared" si="5"/>
        <v>0</v>
      </c>
      <c r="AR30" s="234">
        <f t="shared" si="5"/>
        <v>0</v>
      </c>
      <c r="AS30" s="234">
        <f t="shared" si="5"/>
        <v>0</v>
      </c>
      <c r="AT30" s="234"/>
      <c r="AU30" s="230">
        <f t="shared" si="1"/>
        <v>468</v>
      </c>
      <c r="AV30" s="234">
        <f t="shared" si="0"/>
        <v>1044</v>
      </c>
      <c r="AW30" s="224"/>
    </row>
    <row r="31" spans="28:37" ht="15.75">
      <c r="AB31" s="167"/>
      <c r="AI31" s="178"/>
      <c r="AJ31" s="178"/>
      <c r="AK31" s="178"/>
    </row>
    <row r="32" spans="28:37" ht="15.75">
      <c r="AB32" s="167"/>
      <c r="AI32" s="178"/>
      <c r="AJ32" s="178"/>
      <c r="AK32" s="178"/>
    </row>
    <row r="33" spans="1:38" ht="15.75">
      <c r="A33" s="179"/>
      <c r="L33" s="164" t="s">
        <v>236</v>
      </c>
      <c r="M33" s="165" t="s">
        <v>216</v>
      </c>
      <c r="N33" s="165"/>
      <c r="O33" s="165"/>
      <c r="P33" s="180" t="s">
        <v>252</v>
      </c>
      <c r="Q33" s="165" t="s">
        <v>241</v>
      </c>
      <c r="R33" s="165"/>
      <c r="S33" s="165"/>
      <c r="T33" s="165"/>
      <c r="U33" s="165"/>
      <c r="V33" s="166"/>
      <c r="W33" s="165" t="s">
        <v>260</v>
      </c>
      <c r="X33" s="165"/>
      <c r="Y33" s="165"/>
      <c r="Z33" s="165"/>
      <c r="AA33" s="165"/>
      <c r="AB33" s="167"/>
      <c r="AC33" s="166"/>
      <c r="AD33" s="165" t="s">
        <v>261</v>
      </c>
      <c r="AE33" s="165"/>
      <c r="AF33" s="165"/>
      <c r="AG33" s="165"/>
      <c r="AH33" s="165"/>
      <c r="AI33" s="168"/>
      <c r="AJ33" s="178"/>
      <c r="AK33" s="178"/>
      <c r="AL33" s="177" t="s">
        <v>262</v>
      </c>
    </row>
    <row r="34" spans="1:37" ht="15.75">
      <c r="A34" s="179"/>
      <c r="AB34" s="167"/>
      <c r="AI34" s="178"/>
      <c r="AJ34" s="178"/>
      <c r="AK34" s="178"/>
    </row>
  </sheetData>
  <sheetProtection/>
  <mergeCells count="15">
    <mergeCell ref="AV4:AV6"/>
    <mergeCell ref="D5:AU5"/>
    <mergeCell ref="AQ4:AU4"/>
    <mergeCell ref="AH4:AL4"/>
    <mergeCell ref="AM4:AP4"/>
    <mergeCell ref="D4:G4"/>
    <mergeCell ref="H4:L4"/>
    <mergeCell ref="M4:P4"/>
    <mergeCell ref="A11:A30"/>
    <mergeCell ref="U4:Y4"/>
    <mergeCell ref="Z4:AC4"/>
    <mergeCell ref="AD4:AG4"/>
    <mergeCell ref="A4:A6"/>
    <mergeCell ref="Q4:T4"/>
    <mergeCell ref="B4:C6"/>
  </mergeCells>
  <hyperlinks>
    <hyperlink ref="AV4" r:id="rId1" display="_ftn1"/>
  </hyperlinks>
  <printOptions/>
  <pageMargins left="0.7" right="0.7" top="0.75" bottom="0.75" header="0.3" footer="0.3"/>
  <pageSetup horizontalDpi="600" verticalDpi="600" orientation="landscape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2017-10-06T09:47:45Z</cp:lastPrinted>
  <dcterms:created xsi:type="dcterms:W3CDTF">2006-09-28T05:33:49Z</dcterms:created>
  <dcterms:modified xsi:type="dcterms:W3CDTF">2019-09-20T03:52:06Z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